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Erika\Desktop\"/>
    </mc:Choice>
  </mc:AlternateContent>
  <xr:revisionPtr revIDLastSave="0" documentId="8_{9CAF669D-827F-4322-881C-CC242EEC6F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árok1" sheetId="1" r:id="rId1"/>
  </sheets>
  <definedNames>
    <definedName name="_xlnm.Print_Titles" localSheetId="0">Hárok1!$21:$22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6" i="1" l="1"/>
  <c r="I106" i="1"/>
  <c r="J106" i="1"/>
  <c r="K106" i="1"/>
  <c r="L106" i="1"/>
  <c r="M106" i="1"/>
  <c r="G106" i="1"/>
  <c r="G70" i="1" l="1"/>
  <c r="H70" i="1"/>
  <c r="I70" i="1"/>
  <c r="K70" i="1"/>
  <c r="L70" i="1"/>
  <c r="M70" i="1"/>
  <c r="J70" i="1"/>
  <c r="I113" i="1"/>
  <c r="J113" i="1"/>
  <c r="K113" i="1"/>
  <c r="L113" i="1"/>
  <c r="M113" i="1"/>
  <c r="G113" i="1"/>
  <c r="H113" i="1"/>
  <c r="M96" i="1"/>
  <c r="H96" i="1"/>
  <c r="I96" i="1"/>
  <c r="J96" i="1"/>
  <c r="K96" i="1"/>
  <c r="L96" i="1"/>
  <c r="G96" i="1"/>
  <c r="G18" i="1"/>
  <c r="H18" i="1"/>
  <c r="I18" i="1"/>
  <c r="J18" i="1"/>
  <c r="G123" i="1" l="1"/>
  <c r="H123" i="1"/>
  <c r="I123" i="1"/>
  <c r="J123" i="1"/>
  <c r="G121" i="1"/>
  <c r="H121" i="1"/>
  <c r="I121" i="1"/>
  <c r="J121" i="1"/>
  <c r="G23" i="1"/>
  <c r="H23" i="1"/>
  <c r="I23" i="1"/>
  <c r="J23" i="1"/>
  <c r="G49" i="1"/>
  <c r="H49" i="1"/>
  <c r="I49" i="1"/>
  <c r="J49" i="1"/>
  <c r="G111" i="1"/>
  <c r="H111" i="1"/>
  <c r="I111" i="1"/>
  <c r="J111" i="1"/>
  <c r="G109" i="1"/>
  <c r="H109" i="1"/>
  <c r="I109" i="1"/>
  <c r="J109" i="1"/>
  <c r="G99" i="1"/>
  <c r="H99" i="1"/>
  <c r="I99" i="1"/>
  <c r="J99" i="1"/>
  <c r="G90" i="1"/>
  <c r="H90" i="1"/>
  <c r="I90" i="1"/>
  <c r="J90" i="1"/>
  <c r="G86" i="1"/>
  <c r="H86" i="1"/>
  <c r="I86" i="1"/>
  <c r="J86" i="1"/>
  <c r="G81" i="1"/>
  <c r="H81" i="1"/>
  <c r="I81" i="1"/>
  <c r="J81" i="1"/>
  <c r="G73" i="1"/>
  <c r="H73" i="1"/>
  <c r="I73" i="1"/>
  <c r="J73" i="1"/>
  <c r="G64" i="1"/>
  <c r="H64" i="1"/>
  <c r="I64" i="1"/>
  <c r="J64" i="1"/>
  <c r="G56" i="1"/>
  <c r="H56" i="1"/>
  <c r="I56" i="1"/>
  <c r="J56" i="1"/>
  <c r="G54" i="1"/>
  <c r="H54" i="1"/>
  <c r="I54" i="1"/>
  <c r="J54" i="1"/>
  <c r="G47" i="1"/>
  <c r="H47" i="1"/>
  <c r="I47" i="1"/>
  <c r="J47" i="1"/>
  <c r="G37" i="1"/>
  <c r="H37" i="1"/>
  <c r="I37" i="1"/>
  <c r="J37" i="1"/>
  <c r="G14" i="1"/>
  <c r="H14" i="1"/>
  <c r="I14" i="1"/>
  <c r="J14" i="1"/>
  <c r="G12" i="1"/>
  <c r="H12" i="1"/>
  <c r="I12" i="1"/>
  <c r="J12" i="1"/>
  <c r="I116" i="1" l="1"/>
  <c r="I124" i="1" s="1"/>
  <c r="J116" i="1"/>
  <c r="J124" i="1" s="1"/>
  <c r="J19" i="1"/>
  <c r="H19" i="1"/>
  <c r="H116" i="1"/>
  <c r="H124" i="1" s="1"/>
  <c r="G116" i="1"/>
  <c r="G124" i="1" s="1"/>
  <c r="G19" i="1"/>
  <c r="I19" i="1"/>
  <c r="J125" i="1" l="1"/>
  <c r="D47" i="1"/>
  <c r="E47" i="1"/>
  <c r="F47" i="1"/>
  <c r="K47" i="1"/>
  <c r="L47" i="1"/>
  <c r="M47" i="1"/>
  <c r="C47" i="1"/>
  <c r="D18" i="1"/>
  <c r="E18" i="1"/>
  <c r="F18" i="1"/>
  <c r="K18" i="1"/>
  <c r="L18" i="1"/>
  <c r="M18" i="1"/>
  <c r="C18" i="1"/>
  <c r="C109" i="1"/>
  <c r="E109" i="1"/>
  <c r="F109" i="1"/>
  <c r="K109" i="1"/>
  <c r="L109" i="1"/>
  <c r="M109" i="1"/>
  <c r="D109" i="1"/>
  <c r="C86" i="1"/>
  <c r="E86" i="1" l="1"/>
  <c r="F86" i="1"/>
  <c r="K86" i="1"/>
  <c r="L86" i="1"/>
  <c r="M86" i="1"/>
  <c r="D86" i="1"/>
  <c r="C113" i="1" l="1"/>
  <c r="D64" i="1" l="1"/>
  <c r="E64" i="1"/>
  <c r="F64" i="1"/>
  <c r="K64" i="1"/>
  <c r="L64" i="1"/>
  <c r="M64" i="1"/>
  <c r="C64" i="1"/>
  <c r="C96" i="1"/>
  <c r="D96" i="1"/>
  <c r="E96" i="1"/>
  <c r="F96" i="1"/>
  <c r="D49" i="1"/>
  <c r="E49" i="1"/>
  <c r="F49" i="1"/>
  <c r="K49" i="1"/>
  <c r="L49" i="1"/>
  <c r="M49" i="1"/>
  <c r="C49" i="1"/>
  <c r="E111" i="1"/>
  <c r="F111" i="1"/>
  <c r="K111" i="1"/>
  <c r="L111" i="1"/>
  <c r="M111" i="1"/>
  <c r="C111" i="1"/>
  <c r="D111" i="1"/>
  <c r="C106" i="1"/>
  <c r="E106" i="1"/>
  <c r="F106" i="1"/>
  <c r="D106" i="1"/>
  <c r="D113" i="1" l="1"/>
  <c r="C14" i="1"/>
  <c r="C121" i="1" l="1"/>
  <c r="E121" i="1"/>
  <c r="F121" i="1"/>
  <c r="K121" i="1"/>
  <c r="L121" i="1"/>
  <c r="M121" i="1"/>
  <c r="E123" i="1"/>
  <c r="F123" i="1"/>
  <c r="K123" i="1"/>
  <c r="L123" i="1"/>
  <c r="M123" i="1"/>
  <c r="C123" i="1"/>
  <c r="D123" i="1"/>
  <c r="D121" i="1"/>
  <c r="D73" i="1"/>
  <c r="E73" i="1"/>
  <c r="F73" i="1"/>
  <c r="K73" i="1"/>
  <c r="L73" i="1"/>
  <c r="M73" i="1"/>
  <c r="C73" i="1"/>
  <c r="D54" i="1"/>
  <c r="E54" i="1"/>
  <c r="F54" i="1"/>
  <c r="K54" i="1"/>
  <c r="L54" i="1"/>
  <c r="M54" i="1"/>
  <c r="C54" i="1"/>
  <c r="D23" i="1"/>
  <c r="E23" i="1"/>
  <c r="F23" i="1"/>
  <c r="K23" i="1"/>
  <c r="L23" i="1"/>
  <c r="M23" i="1"/>
  <c r="C23" i="1"/>
  <c r="D14" i="1"/>
  <c r="F14" i="1" l="1"/>
  <c r="L90" i="1"/>
  <c r="M90" i="1"/>
  <c r="K56" i="1" l="1"/>
  <c r="L56" i="1"/>
  <c r="M56" i="1"/>
  <c r="K90" i="1"/>
  <c r="C90" i="1" l="1"/>
  <c r="D90" i="1"/>
  <c r="E90" i="1"/>
  <c r="C56" i="1"/>
  <c r="D56" i="1"/>
  <c r="E56" i="1"/>
  <c r="F56" i="1"/>
  <c r="D99" i="1"/>
  <c r="E99" i="1"/>
  <c r="F99" i="1"/>
  <c r="K99" i="1"/>
  <c r="L99" i="1"/>
  <c r="M99" i="1"/>
  <c r="F90" i="1"/>
  <c r="D81" i="1"/>
  <c r="E81" i="1"/>
  <c r="F81" i="1"/>
  <c r="K81" i="1"/>
  <c r="L81" i="1"/>
  <c r="M81" i="1"/>
  <c r="D70" i="1"/>
  <c r="E70" i="1"/>
  <c r="F70" i="1"/>
  <c r="F116" i="1" s="1"/>
  <c r="D37" i="1"/>
  <c r="E37" i="1"/>
  <c r="F37" i="1"/>
  <c r="K37" i="1"/>
  <c r="K116" i="1" s="1"/>
  <c r="L37" i="1"/>
  <c r="M37" i="1"/>
  <c r="L116" i="1" l="1"/>
  <c r="L124" i="1" s="1"/>
  <c r="M116" i="1"/>
  <c r="M124" i="1" s="1"/>
  <c r="K124" i="1"/>
  <c r="D116" i="1"/>
  <c r="D124" i="1" s="1"/>
  <c r="E116" i="1"/>
  <c r="E124" i="1" s="1"/>
  <c r="F124" i="1"/>
  <c r="C99" i="1"/>
  <c r="C81" i="1"/>
  <c r="C70" i="1"/>
  <c r="C37" i="1"/>
  <c r="K12" i="1"/>
  <c r="L12" i="1"/>
  <c r="M12" i="1"/>
  <c r="K14" i="1"/>
  <c r="L14" i="1"/>
  <c r="M14" i="1"/>
  <c r="F12" i="1"/>
  <c r="C116" i="1" l="1"/>
  <c r="C124" i="1" s="1"/>
  <c r="M19" i="1"/>
  <c r="M125" i="1" s="1"/>
  <c r="L19" i="1"/>
  <c r="L125" i="1" s="1"/>
  <c r="K19" i="1"/>
  <c r="K125" i="1" s="1"/>
  <c r="F19" i="1"/>
  <c r="F125" i="1" s="1"/>
  <c r="E14" i="1" l="1"/>
  <c r="E12" i="1"/>
  <c r="D12" i="1"/>
  <c r="D19" i="1" s="1"/>
  <c r="C12" i="1"/>
  <c r="C19" i="1" l="1"/>
  <c r="E19" i="1"/>
</calcChain>
</file>

<file path=xl/sharedStrings.xml><?xml version="1.0" encoding="utf-8"?>
<sst xmlns="http://schemas.openxmlformats.org/spreadsheetml/2006/main" count="183" uniqueCount="96">
  <si>
    <t>Príjmy</t>
  </si>
  <si>
    <t>Skutočnosť</t>
  </si>
  <si>
    <t>Predpokladaná skutočnosť</t>
  </si>
  <si>
    <t>Schválený rozpočet</t>
  </si>
  <si>
    <t>Návrh</t>
  </si>
  <si>
    <t>Položka</t>
  </si>
  <si>
    <t>Popis</t>
  </si>
  <si>
    <t>Výnos dane z príjmov</t>
  </si>
  <si>
    <t>Daň z nehnuteľností</t>
  </si>
  <si>
    <t>Dane za špeciálne služby</t>
  </si>
  <si>
    <t>Administratívne poplatky</t>
  </si>
  <si>
    <t>Poplatky a platby z predaja a služieb</t>
  </si>
  <si>
    <t>Ostatné príjmy</t>
  </si>
  <si>
    <t>Transfery vrámci verejnej správy</t>
  </si>
  <si>
    <t>Bežné príjmy spolu</t>
  </si>
  <si>
    <t>Kapitálové príjmy spolu</t>
  </si>
  <si>
    <t>Finančné operácie</t>
  </si>
  <si>
    <t>P R Í J M Y   S P O L U</t>
  </si>
  <si>
    <t>Výdavky</t>
  </si>
  <si>
    <t>Bežné výdavky spolu</t>
  </si>
  <si>
    <t>Kapitálové výdavky spolu</t>
  </si>
  <si>
    <t>V Ý D A V K Y   S P O L U</t>
  </si>
  <si>
    <t>01.1.1.</t>
  </si>
  <si>
    <t>Výkonné a zákonodarné orgány</t>
  </si>
  <si>
    <t>Tarifný,osobný,základný,funkčný plat</t>
  </si>
  <si>
    <t>Poistné do VšZP</t>
  </si>
  <si>
    <t>Cestovné náhrady</t>
  </si>
  <si>
    <t>Energie,voda a komunkácie</t>
  </si>
  <si>
    <t>Materiál</t>
  </si>
  <si>
    <t>Dopravné</t>
  </si>
  <si>
    <t>Rutinná a štandardná údržba</t>
  </si>
  <si>
    <t>Služby</t>
  </si>
  <si>
    <t>Transfery jednotlivcom a nezisk. PO</t>
  </si>
  <si>
    <t>03.2.0</t>
  </si>
  <si>
    <t>Ochrana pred požiarmi</t>
  </si>
  <si>
    <t>632</t>
  </si>
  <si>
    <t>633</t>
  </si>
  <si>
    <t>04.1.2</t>
  </si>
  <si>
    <t>Všeobecná pracovná oblasť</t>
  </si>
  <si>
    <t>Cestná doprava</t>
  </si>
  <si>
    <t>04.5.1</t>
  </si>
  <si>
    <t>05.1.0</t>
  </si>
  <si>
    <t>Nakladanie s odpadmi</t>
  </si>
  <si>
    <t>637</t>
  </si>
  <si>
    <t>06.3.0</t>
  </si>
  <si>
    <t>Zásobovanie vodou</t>
  </si>
  <si>
    <t>06.4.0</t>
  </si>
  <si>
    <t>Verejné osvetlenie</t>
  </si>
  <si>
    <t>08.2.0</t>
  </si>
  <si>
    <t>Kultúrne služby</t>
  </si>
  <si>
    <t>Náboženské a iné spoločenské služby</t>
  </si>
  <si>
    <t>08.4.0</t>
  </si>
  <si>
    <t>634</t>
  </si>
  <si>
    <t>Poistné do ostatných ZP</t>
  </si>
  <si>
    <t>Poistné do soc. Poisťovne</t>
  </si>
  <si>
    <t>623</t>
  </si>
  <si>
    <t>625</t>
  </si>
  <si>
    <t>Poistné do soc.poisťovne</t>
  </si>
  <si>
    <t>Rekonštrukcia a modernizácia</t>
  </si>
  <si>
    <t>03.6.0</t>
  </si>
  <si>
    <t>Verejný poriadok a bezpečnosť</t>
  </si>
  <si>
    <t>Príjmy z prenájmu</t>
  </si>
  <si>
    <t>01.6.0</t>
  </si>
  <si>
    <t>Všeobecné verejné služby</t>
  </si>
  <si>
    <t>10.7.0</t>
  </si>
  <si>
    <t>Sociálna pomoc občanom v hm.a soc.núdzi</t>
  </si>
  <si>
    <t>Odmeny</t>
  </si>
  <si>
    <t>Z rezervného fondu obce</t>
  </si>
  <si>
    <t>09.1.1</t>
  </si>
  <si>
    <t xml:space="preserve">Predprimárne vzdelávanie </t>
  </si>
  <si>
    <t>10.2.0</t>
  </si>
  <si>
    <t>Staroba</t>
  </si>
  <si>
    <t>08.1.0</t>
  </si>
  <si>
    <t>Športové a rekreačné služby</t>
  </si>
  <si>
    <t>08.3.0</t>
  </si>
  <si>
    <t>Verejný rozhlas</t>
  </si>
  <si>
    <t>Z bankových úverov dlhodobých</t>
  </si>
  <si>
    <t>Splácanie úrokov</t>
  </si>
  <si>
    <t>Manipulačné poplatky</t>
  </si>
  <si>
    <t>Príjmy z predaja pozemkov</t>
  </si>
  <si>
    <t>641</t>
  </si>
  <si>
    <t>Vzdelávanie nedefin.podľa úrovne</t>
  </si>
  <si>
    <t>09.5.0</t>
  </si>
  <si>
    <t>Transfery - CVČ</t>
  </si>
  <si>
    <t>Prostriedky z minulých rokov</t>
  </si>
  <si>
    <t>02.2.0</t>
  </si>
  <si>
    <t>Civilná ochrana</t>
  </si>
  <si>
    <t>Materiál - COVID</t>
  </si>
  <si>
    <t>Rozpočet</t>
  </si>
  <si>
    <t>Dlhodobá fin.výpomoc</t>
  </si>
  <si>
    <t>635</t>
  </si>
  <si>
    <t>nákup pozemkov</t>
  </si>
  <si>
    <t>Nákup pr.strojov a zariadení - VO</t>
  </si>
  <si>
    <t>Nákup pr.strojov a zariadení - rozhlas</t>
  </si>
  <si>
    <t>Prenájom</t>
  </si>
  <si>
    <t>Návrh rozpočtu 2026 - 2028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</si>
</sst>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0"/>
      <color rgb="FF00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/>
    <xf numFmtId="4" fontId="1" fillId="3" borderId="1" xfId="0" applyNumberFormat="1" applyFont="1" applyFill="1" applyBorder="1"/>
    <xf numFmtId="0" fontId="0" fillId="0" borderId="2" xfId="0" applyBorder="1"/>
    <xf numFmtId="4" fontId="0" fillId="0" borderId="2" xfId="0" applyNumberFormat="1" applyBorder="1"/>
    <xf numFmtId="0" fontId="0" fillId="0" borderId="3" xfId="0" applyBorder="1"/>
    <xf numFmtId="4" fontId="0" fillId="0" borderId="3" xfId="0" applyNumberFormat="1" applyBorder="1"/>
    <xf numFmtId="0" fontId="0" fillId="0" borderId="5" xfId="0" applyBorder="1"/>
    <xf numFmtId="4" fontId="0" fillId="0" borderId="5" xfId="0" applyNumberFormat="1" applyBorder="1"/>
    <xf numFmtId="0" fontId="0" fillId="0" borderId="6" xfId="0" applyBorder="1"/>
    <xf numFmtId="4" fontId="0" fillId="0" borderId="6" xfId="0" applyNumberFormat="1" applyBorder="1"/>
    <xf numFmtId="0" fontId="0" fillId="0" borderId="8" xfId="0" applyBorder="1" applyAlignment="1">
      <alignment horizontal="right"/>
    </xf>
    <xf numFmtId="0" fontId="0" fillId="0" borderId="8" xfId="0" applyBorder="1" applyAlignment="1">
      <alignment horizontal="left"/>
    </xf>
    <xf numFmtId="4" fontId="1" fillId="0" borderId="8" xfId="0" applyNumberFormat="1" applyFont="1" applyBorder="1"/>
    <xf numFmtId="4" fontId="0" fillId="0" borderId="8" xfId="0" applyNumberFormat="1" applyBorder="1"/>
    <xf numFmtId="4" fontId="1" fillId="2" borderId="9" xfId="0" applyNumberFormat="1" applyFont="1" applyFill="1" applyBorder="1"/>
    <xf numFmtId="4" fontId="1" fillId="3" borderId="7" xfId="0" applyNumberFormat="1" applyFont="1" applyFill="1" applyBorder="1"/>
    <xf numFmtId="0" fontId="1" fillId="0" borderId="9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4" fontId="0" fillId="0" borderId="4" xfId="0" applyNumberFormat="1" applyBorder="1"/>
    <xf numFmtId="0" fontId="1" fillId="0" borderId="10" xfId="0" applyFont="1" applyBorder="1" applyAlignment="1">
      <alignment horizontal="center"/>
    </xf>
    <xf numFmtId="4" fontId="1" fillId="0" borderId="10" xfId="0" applyNumberFormat="1" applyFont="1" applyBorder="1"/>
    <xf numFmtId="0" fontId="1" fillId="0" borderId="8" xfId="0" applyFont="1" applyBorder="1" applyAlignment="1">
      <alignment horizontal="center"/>
    </xf>
    <xf numFmtId="49" fontId="1" fillId="0" borderId="8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8" xfId="0" applyBorder="1"/>
    <xf numFmtId="0" fontId="0" fillId="0" borderId="6" xfId="0" applyBorder="1" applyAlignment="1">
      <alignment horizontal="right"/>
    </xf>
    <xf numFmtId="49" fontId="0" fillId="0" borderId="8" xfId="0" applyNumberForma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" xfId="0" applyBorder="1" applyAlignment="1">
      <alignment horizontal="right"/>
    </xf>
    <xf numFmtId="49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left"/>
    </xf>
    <xf numFmtId="49" fontId="0" fillId="0" borderId="3" xfId="0" applyNumberFormat="1" applyBorder="1" applyAlignment="1">
      <alignment horizontal="right"/>
    </xf>
    <xf numFmtId="0" fontId="0" fillId="0" borderId="3" xfId="0" applyBorder="1" applyAlignment="1">
      <alignment horizontal="left"/>
    </xf>
    <xf numFmtId="4" fontId="0" fillId="0" borderId="0" xfId="0" applyNumberFormat="1"/>
    <xf numFmtId="4" fontId="1" fillId="0" borderId="8" xfId="0" applyNumberFormat="1" applyFont="1" applyBorder="1" applyAlignment="1">
      <alignment horizontal="right"/>
    </xf>
    <xf numFmtId="49" fontId="0" fillId="0" borderId="9" xfId="0" applyNumberFormat="1" applyBorder="1" applyAlignment="1">
      <alignment horizontal="right"/>
    </xf>
    <xf numFmtId="0" fontId="0" fillId="0" borderId="11" xfId="0" applyBorder="1" applyAlignment="1">
      <alignment horizontal="left"/>
    </xf>
    <xf numFmtId="4" fontId="0" fillId="0" borderId="9" xfId="0" applyNumberFormat="1" applyBorder="1"/>
    <xf numFmtId="49" fontId="1" fillId="0" borderId="9" xfId="0" applyNumberFormat="1" applyFont="1" applyBorder="1" applyAlignment="1">
      <alignment horizontal="center"/>
    </xf>
    <xf numFmtId="0" fontId="1" fillId="0" borderId="11" xfId="0" applyFont="1" applyBorder="1" applyAlignment="1">
      <alignment horizontal="left"/>
    </xf>
    <xf numFmtId="4" fontId="1" fillId="0" borderId="9" xfId="0" applyNumberFormat="1" applyFont="1" applyBorder="1"/>
    <xf numFmtId="4" fontId="1" fillId="2" borderId="12" xfId="0" applyNumberFormat="1" applyFont="1" applyFill="1" applyBorder="1"/>
    <xf numFmtId="49" fontId="0" fillId="0" borderId="6" xfId="0" applyNumberFormat="1" applyBorder="1" applyAlignment="1">
      <alignment horizontal="right"/>
    </xf>
    <xf numFmtId="0" fontId="0" fillId="0" borderId="6" xfId="0" applyBorder="1" applyAlignment="1">
      <alignment horizontal="left"/>
    </xf>
    <xf numFmtId="0" fontId="0" fillId="0" borderId="5" xfId="0" applyBorder="1" applyAlignment="1">
      <alignment horizontal="right"/>
    </xf>
    <xf numFmtId="4" fontId="1" fillId="0" borderId="3" xfId="0" applyNumberFormat="1" applyFont="1" applyBorder="1"/>
    <xf numFmtId="0" fontId="1" fillId="0" borderId="2" xfId="0" applyFont="1" applyBorder="1"/>
    <xf numFmtId="4" fontId="1" fillId="0" borderId="2" xfId="0" applyNumberFormat="1" applyFont="1" applyBorder="1"/>
    <xf numFmtId="49" fontId="0" fillId="0" borderId="4" xfId="0" applyNumberFormat="1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9" xfId="0" applyBorder="1"/>
    <xf numFmtId="0" fontId="0" fillId="0" borderId="2" xfId="0" applyBorder="1" applyAlignment="1">
      <alignment horizontal="right"/>
    </xf>
    <xf numFmtId="0" fontId="2" fillId="0" borderId="1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6"/>
  <sheetViews>
    <sheetView tabSelected="1" topLeftCell="A37" zoomScale="90" zoomScaleNormal="90" workbookViewId="0">
      <selection activeCell="K121" sqref="K121"/>
    </sheetView>
  </sheetViews>
  <sheetFormatPr defaultRowHeight="14.4" x14ac:dyDescent="0.3"/>
  <cols>
    <col min="1" max="1" width="9.109375" bestFit="1" customWidth="1"/>
    <col min="2" max="2" width="38.44140625" customWidth="1"/>
    <col min="3" max="3" width="10.5546875" hidden="1" customWidth="1"/>
    <col min="4" max="4" width="10.6640625" hidden="1" customWidth="1"/>
    <col min="5" max="5" width="10" hidden="1" customWidth="1"/>
    <col min="6" max="6" width="15.33203125" hidden="1" customWidth="1"/>
    <col min="7" max="7" width="10.6640625" bestFit="1" customWidth="1"/>
    <col min="8" max="8" width="11.33203125" customWidth="1"/>
    <col min="9" max="9" width="9.88671875" bestFit="1" customWidth="1"/>
    <col min="10" max="10" width="15.33203125" customWidth="1"/>
    <col min="11" max="11" width="9.88671875" bestFit="1" customWidth="1"/>
    <col min="12" max="12" width="10.33203125" customWidth="1"/>
    <col min="13" max="13" width="10.5546875" customWidth="1"/>
  </cols>
  <sheetData>
    <row r="1" spans="1:13" ht="18" x14ac:dyDescent="0.35">
      <c r="A1" s="59" t="s">
        <v>95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13" ht="27" customHeight="1" x14ac:dyDescent="0.3">
      <c r="A2" s="62" t="s">
        <v>0</v>
      </c>
      <c r="B2" s="62"/>
      <c r="C2" s="20" t="s">
        <v>1</v>
      </c>
      <c r="D2" s="20" t="s">
        <v>1</v>
      </c>
      <c r="E2" s="21" t="s">
        <v>3</v>
      </c>
      <c r="F2" s="21" t="s">
        <v>2</v>
      </c>
      <c r="G2" s="21" t="s">
        <v>1</v>
      </c>
      <c r="H2" s="21" t="s">
        <v>1</v>
      </c>
      <c r="I2" s="21" t="s">
        <v>88</v>
      </c>
      <c r="J2" s="21" t="s">
        <v>2</v>
      </c>
      <c r="K2" s="20" t="s">
        <v>4</v>
      </c>
      <c r="L2" s="20" t="s">
        <v>4</v>
      </c>
      <c r="M2" s="20" t="s">
        <v>4</v>
      </c>
    </row>
    <row r="3" spans="1:13" x14ac:dyDescent="0.3">
      <c r="A3" s="19" t="s">
        <v>5</v>
      </c>
      <c r="B3" s="19" t="s">
        <v>6</v>
      </c>
      <c r="C3" s="19">
        <v>2018</v>
      </c>
      <c r="D3" s="19">
        <v>2019</v>
      </c>
      <c r="E3" s="19">
        <v>2020</v>
      </c>
      <c r="F3" s="19">
        <v>2020</v>
      </c>
      <c r="G3" s="19">
        <v>2023</v>
      </c>
      <c r="H3" s="19">
        <v>2024</v>
      </c>
      <c r="I3" s="19">
        <v>2025</v>
      </c>
      <c r="J3" s="19">
        <v>2025</v>
      </c>
      <c r="K3" s="19">
        <v>2026</v>
      </c>
      <c r="L3" s="19">
        <v>2027</v>
      </c>
      <c r="M3" s="19">
        <v>2028</v>
      </c>
    </row>
    <row r="4" spans="1:13" x14ac:dyDescent="0.3">
      <c r="A4" s="5">
        <v>111</v>
      </c>
      <c r="B4" s="5" t="s">
        <v>7</v>
      </c>
      <c r="C4" s="6">
        <v>36291.370000000003</v>
      </c>
      <c r="D4" s="6">
        <v>41360.089999999997</v>
      </c>
      <c r="E4" s="6">
        <v>38000</v>
      </c>
      <c r="F4" s="6">
        <v>38000</v>
      </c>
      <c r="G4" s="6">
        <v>54129.760000000002</v>
      </c>
      <c r="H4" s="6">
        <v>52556.27</v>
      </c>
      <c r="I4" s="6">
        <v>54000</v>
      </c>
      <c r="J4" s="6">
        <v>54000</v>
      </c>
      <c r="K4" s="6">
        <v>54000</v>
      </c>
      <c r="L4" s="6">
        <v>54000</v>
      </c>
      <c r="M4" s="6">
        <v>54000</v>
      </c>
    </row>
    <row r="5" spans="1:13" x14ac:dyDescent="0.3">
      <c r="A5" s="7">
        <v>121</v>
      </c>
      <c r="B5" s="7" t="s">
        <v>8</v>
      </c>
      <c r="C5" s="8">
        <v>8097.11</v>
      </c>
      <c r="D5" s="8">
        <v>8431.24</v>
      </c>
      <c r="E5" s="8">
        <v>7400</v>
      </c>
      <c r="F5" s="8">
        <v>7400</v>
      </c>
      <c r="G5" s="8">
        <v>4745.6400000000003</v>
      </c>
      <c r="H5" s="8">
        <v>10052.450000000001</v>
      </c>
      <c r="I5" s="8">
        <v>10500</v>
      </c>
      <c r="J5" s="8">
        <v>10000</v>
      </c>
      <c r="K5" s="8">
        <v>10500</v>
      </c>
      <c r="L5" s="8">
        <v>10500</v>
      </c>
      <c r="M5" s="8">
        <v>10500</v>
      </c>
    </row>
    <row r="6" spans="1:13" x14ac:dyDescent="0.3">
      <c r="A6" s="7">
        <v>133</v>
      </c>
      <c r="B6" s="7" t="s">
        <v>9</v>
      </c>
      <c r="C6" s="8">
        <v>1694.01</v>
      </c>
      <c r="D6" s="8">
        <v>2440.23</v>
      </c>
      <c r="E6" s="8">
        <v>2200</v>
      </c>
      <c r="F6" s="8">
        <v>2200</v>
      </c>
      <c r="G6" s="8">
        <v>3791.02</v>
      </c>
      <c r="H6" s="8">
        <v>5913.85</v>
      </c>
      <c r="I6" s="8">
        <v>4300</v>
      </c>
      <c r="J6" s="8">
        <v>4300</v>
      </c>
      <c r="K6" s="8">
        <v>4300</v>
      </c>
      <c r="L6" s="8">
        <v>4300</v>
      </c>
      <c r="M6" s="8">
        <v>4300</v>
      </c>
    </row>
    <row r="7" spans="1:13" x14ac:dyDescent="0.3">
      <c r="A7" s="7">
        <v>212</v>
      </c>
      <c r="B7" s="7" t="s">
        <v>61</v>
      </c>
      <c r="C7" s="8">
        <v>75</v>
      </c>
      <c r="D7" s="8">
        <v>343.68</v>
      </c>
      <c r="E7" s="8">
        <v>100</v>
      </c>
      <c r="F7" s="8"/>
      <c r="G7" s="8">
        <v>1158.0999999999999</v>
      </c>
      <c r="H7" s="8">
        <v>971.39</v>
      </c>
      <c r="I7" s="8">
        <v>100</v>
      </c>
      <c r="J7" s="8">
        <v>500</v>
      </c>
      <c r="K7" s="8">
        <v>100</v>
      </c>
      <c r="L7" s="8">
        <v>100</v>
      </c>
      <c r="M7" s="8">
        <v>100</v>
      </c>
    </row>
    <row r="8" spans="1:13" x14ac:dyDescent="0.3">
      <c r="A8" s="7">
        <v>221</v>
      </c>
      <c r="B8" s="7" t="s">
        <v>10</v>
      </c>
      <c r="C8" s="8">
        <v>3267.36</v>
      </c>
      <c r="D8" s="8">
        <v>165</v>
      </c>
      <c r="E8" s="8">
        <v>200</v>
      </c>
      <c r="F8" s="8">
        <v>70</v>
      </c>
      <c r="G8" s="8">
        <v>303.5</v>
      </c>
      <c r="H8" s="8">
        <v>846</v>
      </c>
      <c r="I8" s="8">
        <v>300</v>
      </c>
      <c r="J8" s="8">
        <v>550</v>
      </c>
      <c r="K8" s="8">
        <v>300</v>
      </c>
      <c r="L8" s="8">
        <v>300</v>
      </c>
      <c r="M8" s="8">
        <v>300</v>
      </c>
    </row>
    <row r="9" spans="1:13" x14ac:dyDescent="0.3">
      <c r="A9" s="7">
        <v>223</v>
      </c>
      <c r="B9" s="7" t="s">
        <v>11</v>
      </c>
      <c r="C9" s="8">
        <v>3326.02</v>
      </c>
      <c r="D9" s="8">
        <v>4601.97</v>
      </c>
      <c r="E9" s="8">
        <v>3500</v>
      </c>
      <c r="F9" s="8">
        <v>2500</v>
      </c>
      <c r="G9" s="8">
        <v>4132.9399999999996</v>
      </c>
      <c r="H9" s="8">
        <v>4187.07</v>
      </c>
      <c r="I9" s="8">
        <v>4000</v>
      </c>
      <c r="J9" s="8">
        <v>4000</v>
      </c>
      <c r="K9" s="8">
        <v>4000</v>
      </c>
      <c r="L9" s="8">
        <v>4000</v>
      </c>
      <c r="M9" s="8">
        <v>4000</v>
      </c>
    </row>
    <row r="10" spans="1:13" x14ac:dyDescent="0.3">
      <c r="A10" s="7">
        <v>292</v>
      </c>
      <c r="B10" s="7" t="s">
        <v>12</v>
      </c>
      <c r="C10" s="8">
        <v>259.77</v>
      </c>
      <c r="D10" s="8">
        <v>154.18</v>
      </c>
      <c r="E10" s="8">
        <v>150</v>
      </c>
      <c r="F10" s="8">
        <v>282</v>
      </c>
      <c r="G10" s="8">
        <v>265.02999999999997</v>
      </c>
      <c r="H10" s="8">
        <v>52.78</v>
      </c>
      <c r="I10" s="8">
        <v>50</v>
      </c>
      <c r="J10" s="8">
        <v>460</v>
      </c>
      <c r="K10" s="8">
        <v>50</v>
      </c>
      <c r="L10" s="8">
        <v>50</v>
      </c>
      <c r="M10" s="8">
        <v>50</v>
      </c>
    </row>
    <row r="11" spans="1:13" x14ac:dyDescent="0.3">
      <c r="A11" s="9">
        <v>312</v>
      </c>
      <c r="B11" s="9" t="s">
        <v>13</v>
      </c>
      <c r="C11" s="10">
        <v>13412.47</v>
      </c>
      <c r="D11" s="10">
        <v>17968.400000000001</v>
      </c>
      <c r="E11" s="10">
        <v>70</v>
      </c>
      <c r="F11" s="10">
        <v>7961</v>
      </c>
      <c r="G11" s="10">
        <v>8255.06</v>
      </c>
      <c r="H11" s="10">
        <v>11033.82</v>
      </c>
      <c r="I11" s="10">
        <v>4500</v>
      </c>
      <c r="J11" s="10">
        <v>5700</v>
      </c>
      <c r="K11" s="10">
        <v>4500</v>
      </c>
      <c r="L11" s="10">
        <v>4500</v>
      </c>
      <c r="M11" s="10">
        <v>4500</v>
      </c>
    </row>
    <row r="12" spans="1:13" s="1" customFormat="1" x14ac:dyDescent="0.3">
      <c r="A12" s="60" t="s">
        <v>14</v>
      </c>
      <c r="B12" s="60"/>
      <c r="C12" s="4">
        <f t="shared" ref="C12:M12" si="0">SUM(C4:C11)</f>
        <v>66423.11</v>
      </c>
      <c r="D12" s="4">
        <f t="shared" si="0"/>
        <v>75464.790000000008</v>
      </c>
      <c r="E12" s="4">
        <f t="shared" si="0"/>
        <v>51620</v>
      </c>
      <c r="F12" s="4">
        <f t="shared" si="0"/>
        <v>58413</v>
      </c>
      <c r="G12" s="4">
        <f t="shared" si="0"/>
        <v>76781.049999999988</v>
      </c>
      <c r="H12" s="4">
        <f t="shared" si="0"/>
        <v>85613.63</v>
      </c>
      <c r="I12" s="4">
        <f t="shared" si="0"/>
        <v>77750</v>
      </c>
      <c r="J12" s="4">
        <f t="shared" si="0"/>
        <v>79510</v>
      </c>
      <c r="K12" s="4">
        <f t="shared" si="0"/>
        <v>77750</v>
      </c>
      <c r="L12" s="4">
        <f t="shared" si="0"/>
        <v>77750</v>
      </c>
      <c r="M12" s="4">
        <f t="shared" si="0"/>
        <v>77750</v>
      </c>
    </row>
    <row r="13" spans="1:13" x14ac:dyDescent="0.3">
      <c r="A13" s="11">
        <v>233</v>
      </c>
      <c r="B13" s="11" t="s">
        <v>79</v>
      </c>
      <c r="C13" s="12"/>
      <c r="D13" s="12">
        <v>1130</v>
      </c>
      <c r="E13" s="12"/>
      <c r="F13" s="12"/>
      <c r="G13" s="12"/>
      <c r="H13" s="12">
        <v>15109.9</v>
      </c>
      <c r="I13" s="12">
        <v>10000</v>
      </c>
      <c r="J13" s="12">
        <v>10000</v>
      </c>
      <c r="K13" s="12"/>
      <c r="L13" s="12"/>
      <c r="M13" s="12"/>
    </row>
    <row r="14" spans="1:13" s="1" customFormat="1" x14ac:dyDescent="0.3">
      <c r="A14" s="60" t="s">
        <v>15</v>
      </c>
      <c r="B14" s="60"/>
      <c r="C14" s="4">
        <f t="shared" ref="C14:M14" si="1">SUM(C13:C13)</f>
        <v>0</v>
      </c>
      <c r="D14" s="4">
        <f t="shared" si="1"/>
        <v>1130</v>
      </c>
      <c r="E14" s="4">
        <f t="shared" si="1"/>
        <v>0</v>
      </c>
      <c r="F14" s="4">
        <f t="shared" si="1"/>
        <v>0</v>
      </c>
      <c r="G14" s="4">
        <f t="shared" si="1"/>
        <v>0</v>
      </c>
      <c r="H14" s="4">
        <f t="shared" si="1"/>
        <v>15109.9</v>
      </c>
      <c r="I14" s="4">
        <f t="shared" si="1"/>
        <v>10000</v>
      </c>
      <c r="J14" s="4">
        <f t="shared" si="1"/>
        <v>10000</v>
      </c>
      <c r="K14" s="4">
        <f t="shared" si="1"/>
        <v>0</v>
      </c>
      <c r="L14" s="4">
        <f t="shared" si="1"/>
        <v>0</v>
      </c>
      <c r="M14" s="4">
        <f t="shared" si="1"/>
        <v>0</v>
      </c>
    </row>
    <row r="15" spans="1:13" s="1" customFormat="1" x14ac:dyDescent="0.3">
      <c r="A15" s="5">
        <v>453</v>
      </c>
      <c r="B15" s="5" t="s">
        <v>84</v>
      </c>
      <c r="C15" s="53"/>
      <c r="D15" s="53"/>
      <c r="E15" s="53"/>
      <c r="F15" s="8">
        <v>15855</v>
      </c>
      <c r="G15" s="12"/>
      <c r="H15" s="12"/>
      <c r="I15" s="12"/>
      <c r="J15" s="12">
        <v>22736</v>
      </c>
      <c r="K15" s="53"/>
      <c r="L15" s="53"/>
      <c r="M15" s="53"/>
    </row>
    <row r="16" spans="1:13" s="1" customFormat="1" x14ac:dyDescent="0.3">
      <c r="A16" s="35">
        <v>454</v>
      </c>
      <c r="B16" s="39" t="s">
        <v>67</v>
      </c>
      <c r="C16" s="8">
        <v>23000</v>
      </c>
      <c r="D16" s="8"/>
      <c r="E16" s="8"/>
      <c r="F16" s="8">
        <v>4101</v>
      </c>
      <c r="G16" s="8"/>
      <c r="H16" s="8"/>
      <c r="I16" s="8"/>
      <c r="J16" s="8">
        <v>35100</v>
      </c>
      <c r="K16" s="8"/>
      <c r="L16" s="52"/>
      <c r="M16" s="52"/>
    </row>
    <row r="17" spans="1:13" s="1" customFormat="1" x14ac:dyDescent="0.3">
      <c r="A17" s="13">
        <v>514</v>
      </c>
      <c r="B17" s="14" t="s">
        <v>89</v>
      </c>
      <c r="C17" s="16">
        <v>17013.11</v>
      </c>
      <c r="D17" s="16"/>
      <c r="E17" s="16"/>
      <c r="F17" s="16"/>
      <c r="G17" s="16"/>
      <c r="H17" s="16"/>
      <c r="I17" s="16"/>
      <c r="J17" s="16"/>
      <c r="K17" s="16"/>
      <c r="L17" s="15"/>
      <c r="M17" s="15"/>
    </row>
    <row r="18" spans="1:13" s="1" customFormat="1" ht="15" thickBot="1" x14ac:dyDescent="0.35">
      <c r="A18" s="64" t="s">
        <v>16</v>
      </c>
      <c r="B18" s="64"/>
      <c r="C18" s="18">
        <f>SUM(C15:C17)</f>
        <v>40013.11</v>
      </c>
      <c r="D18" s="18">
        <f t="shared" ref="D18:M18" si="2">SUM(D15:D17)</f>
        <v>0</v>
      </c>
      <c r="E18" s="18">
        <f t="shared" si="2"/>
        <v>0</v>
      </c>
      <c r="F18" s="18">
        <f t="shared" si="2"/>
        <v>19956</v>
      </c>
      <c r="G18" s="18">
        <f t="shared" si="2"/>
        <v>0</v>
      </c>
      <c r="H18" s="18">
        <f t="shared" si="2"/>
        <v>0</v>
      </c>
      <c r="I18" s="18">
        <f t="shared" si="2"/>
        <v>0</v>
      </c>
      <c r="J18" s="18">
        <f t="shared" si="2"/>
        <v>57836</v>
      </c>
      <c r="K18" s="18">
        <f t="shared" si="2"/>
        <v>0</v>
      </c>
      <c r="L18" s="18">
        <f t="shared" si="2"/>
        <v>0</v>
      </c>
      <c r="M18" s="18">
        <f t="shared" si="2"/>
        <v>0</v>
      </c>
    </row>
    <row r="19" spans="1:13" s="1" customFormat="1" ht="15" thickTop="1" x14ac:dyDescent="0.3">
      <c r="A19" s="63" t="s">
        <v>17</v>
      </c>
      <c r="B19" s="63"/>
      <c r="C19" s="17">
        <f t="shared" ref="C19:M19" si="3">SUM(C18,C14,C12)</f>
        <v>106436.22</v>
      </c>
      <c r="D19" s="17">
        <f t="shared" si="3"/>
        <v>76594.790000000008</v>
      </c>
      <c r="E19" s="17">
        <f t="shared" si="3"/>
        <v>51620</v>
      </c>
      <c r="F19" s="17">
        <f t="shared" si="3"/>
        <v>78369</v>
      </c>
      <c r="G19" s="17">
        <f t="shared" si="3"/>
        <v>76781.049999999988</v>
      </c>
      <c r="H19" s="17">
        <f t="shared" si="3"/>
        <v>100723.53</v>
      </c>
      <c r="I19" s="17">
        <f t="shared" si="3"/>
        <v>87750</v>
      </c>
      <c r="J19" s="17">
        <f t="shared" si="3"/>
        <v>147346</v>
      </c>
      <c r="K19" s="17">
        <f t="shared" si="3"/>
        <v>77750</v>
      </c>
      <c r="L19" s="17">
        <f t="shared" si="3"/>
        <v>77750</v>
      </c>
      <c r="M19" s="17">
        <f t="shared" si="3"/>
        <v>77750</v>
      </c>
    </row>
    <row r="20" spans="1:13" s="1" customFormat="1" x14ac:dyDescent="0.3">
      <c r="A20" s="25"/>
      <c r="B20" s="25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</row>
    <row r="21" spans="1:13" ht="28.8" x14ac:dyDescent="0.3">
      <c r="A21" s="62" t="s">
        <v>18</v>
      </c>
      <c r="B21" s="62"/>
      <c r="C21" s="20" t="s">
        <v>1</v>
      </c>
      <c r="D21" s="20" t="s">
        <v>1</v>
      </c>
      <c r="E21" s="21" t="s">
        <v>3</v>
      </c>
      <c r="F21" s="21" t="s">
        <v>2</v>
      </c>
      <c r="G21" s="21" t="s">
        <v>1</v>
      </c>
      <c r="H21" s="21" t="s">
        <v>1</v>
      </c>
      <c r="I21" s="21" t="s">
        <v>88</v>
      </c>
      <c r="J21" s="21" t="s">
        <v>2</v>
      </c>
      <c r="K21" s="20" t="s">
        <v>4</v>
      </c>
      <c r="L21" s="20" t="s">
        <v>4</v>
      </c>
      <c r="M21" s="20" t="s">
        <v>4</v>
      </c>
    </row>
    <row r="22" spans="1:13" x14ac:dyDescent="0.3">
      <c r="A22" s="19" t="s">
        <v>5</v>
      </c>
      <c r="B22" s="19" t="s">
        <v>6</v>
      </c>
      <c r="C22" s="19">
        <v>2018</v>
      </c>
      <c r="D22" s="19">
        <v>2019</v>
      </c>
      <c r="E22" s="19">
        <v>2020</v>
      </c>
      <c r="F22" s="19">
        <v>2020</v>
      </c>
      <c r="G22" s="19">
        <v>2023</v>
      </c>
      <c r="H22" s="19">
        <v>2024</v>
      </c>
      <c r="I22" s="19">
        <v>2025</v>
      </c>
      <c r="J22" s="19">
        <v>2025</v>
      </c>
      <c r="K22" s="19">
        <v>2026</v>
      </c>
      <c r="L22" s="19">
        <v>2027</v>
      </c>
      <c r="M22" s="19">
        <v>2028</v>
      </c>
    </row>
    <row r="23" spans="1:13" x14ac:dyDescent="0.3">
      <c r="A23" s="28" t="s">
        <v>22</v>
      </c>
      <c r="B23" s="27" t="s">
        <v>23</v>
      </c>
      <c r="C23" s="41">
        <f t="shared" ref="C23:M23" si="4">SUM(C24:C36)</f>
        <v>35486.269999999997</v>
      </c>
      <c r="D23" s="41">
        <f t="shared" si="4"/>
        <v>31881.69</v>
      </c>
      <c r="E23" s="41">
        <f t="shared" si="4"/>
        <v>32192</v>
      </c>
      <c r="F23" s="41">
        <f t="shared" si="4"/>
        <v>31777</v>
      </c>
      <c r="G23" s="41">
        <f t="shared" si="4"/>
        <v>40086.080000000002</v>
      </c>
      <c r="H23" s="41">
        <f t="shared" si="4"/>
        <v>54017.139999999992</v>
      </c>
      <c r="I23" s="41">
        <f t="shared" si="4"/>
        <v>48680</v>
      </c>
      <c r="J23" s="41">
        <f t="shared" si="4"/>
        <v>49136</v>
      </c>
      <c r="K23" s="41">
        <f t="shared" si="4"/>
        <v>48680</v>
      </c>
      <c r="L23" s="41">
        <f t="shared" si="4"/>
        <v>48680</v>
      </c>
      <c r="M23" s="41">
        <f t="shared" si="4"/>
        <v>48680</v>
      </c>
    </row>
    <row r="24" spans="1:13" x14ac:dyDescent="0.3">
      <c r="A24" s="5">
        <v>611</v>
      </c>
      <c r="B24" s="5" t="s">
        <v>24</v>
      </c>
      <c r="C24" s="6">
        <v>13908.94</v>
      </c>
      <c r="D24" s="6">
        <v>15130.04</v>
      </c>
      <c r="E24" s="6">
        <v>15000</v>
      </c>
      <c r="F24" s="6">
        <v>15000</v>
      </c>
      <c r="G24" s="6">
        <v>19697.36</v>
      </c>
      <c r="H24" s="6">
        <v>22605.08</v>
      </c>
      <c r="I24" s="6">
        <v>22500</v>
      </c>
      <c r="J24" s="6">
        <v>22500</v>
      </c>
      <c r="K24" s="6">
        <v>22500</v>
      </c>
      <c r="L24" s="6">
        <v>22500</v>
      </c>
      <c r="M24" s="6">
        <v>22500</v>
      </c>
    </row>
    <row r="25" spans="1:13" x14ac:dyDescent="0.3">
      <c r="A25" s="7">
        <v>614</v>
      </c>
      <c r="B25" s="7" t="s">
        <v>66</v>
      </c>
      <c r="C25" s="8">
        <v>2134</v>
      </c>
      <c r="D25" s="8"/>
      <c r="E25" s="8">
        <v>500</v>
      </c>
      <c r="F25" s="8">
        <v>920</v>
      </c>
      <c r="G25" s="8"/>
      <c r="H25" s="8">
        <v>2560.42</v>
      </c>
      <c r="I25" s="8">
        <v>1000</v>
      </c>
      <c r="J25" s="8">
        <v>1416</v>
      </c>
      <c r="K25" s="8">
        <v>1000</v>
      </c>
      <c r="L25" s="8">
        <v>1000</v>
      </c>
      <c r="M25" s="8">
        <v>1000</v>
      </c>
    </row>
    <row r="26" spans="1:13" x14ac:dyDescent="0.3">
      <c r="A26" s="7">
        <v>621</v>
      </c>
      <c r="B26" s="7" t="s">
        <v>25</v>
      </c>
      <c r="C26" s="8">
        <v>2033.71</v>
      </c>
      <c r="D26" s="8">
        <v>1632.69</v>
      </c>
      <c r="E26" s="8">
        <v>1600</v>
      </c>
      <c r="F26" s="8">
        <v>1600</v>
      </c>
      <c r="G26" s="8">
        <v>1557.06</v>
      </c>
      <c r="H26" s="8">
        <v>1956.06</v>
      </c>
      <c r="I26" s="8">
        <v>1950</v>
      </c>
      <c r="J26" s="8">
        <v>1950</v>
      </c>
      <c r="K26" s="8">
        <v>1950</v>
      </c>
      <c r="L26" s="8">
        <v>1950</v>
      </c>
      <c r="M26" s="8">
        <v>1950</v>
      </c>
    </row>
    <row r="27" spans="1:13" x14ac:dyDescent="0.3">
      <c r="A27" s="7">
        <v>623</v>
      </c>
      <c r="B27" s="7" t="s">
        <v>53</v>
      </c>
      <c r="C27" s="8">
        <v>33.26</v>
      </c>
      <c r="D27" s="8"/>
      <c r="E27" s="8"/>
      <c r="F27" s="8">
        <v>45</v>
      </c>
      <c r="G27" s="8">
        <v>579.91999999999996</v>
      </c>
      <c r="H27" s="8">
        <v>877.5</v>
      </c>
      <c r="I27" s="8">
        <v>930</v>
      </c>
      <c r="J27" s="8">
        <v>930</v>
      </c>
      <c r="K27" s="8">
        <v>930</v>
      </c>
      <c r="L27" s="8">
        <v>930</v>
      </c>
      <c r="M27" s="8">
        <v>930</v>
      </c>
    </row>
    <row r="28" spans="1:13" x14ac:dyDescent="0.3">
      <c r="A28" s="7">
        <v>625</v>
      </c>
      <c r="B28" s="7" t="s">
        <v>57</v>
      </c>
      <c r="C28" s="8">
        <v>5189.1499999999996</v>
      </c>
      <c r="D28" s="8">
        <v>4095.27</v>
      </c>
      <c r="E28" s="8">
        <v>3900</v>
      </c>
      <c r="F28" s="8">
        <v>4200</v>
      </c>
      <c r="G28" s="8">
        <v>5302.06</v>
      </c>
      <c r="H28" s="8">
        <v>6893.49</v>
      </c>
      <c r="I28" s="8">
        <v>7100</v>
      </c>
      <c r="J28" s="8">
        <v>7100</v>
      </c>
      <c r="K28" s="8">
        <v>7100</v>
      </c>
      <c r="L28" s="8">
        <v>7100</v>
      </c>
      <c r="M28" s="8">
        <v>7100</v>
      </c>
    </row>
    <row r="29" spans="1:13" x14ac:dyDescent="0.3">
      <c r="A29" s="7">
        <v>631</v>
      </c>
      <c r="B29" s="7" t="s">
        <v>26</v>
      </c>
      <c r="C29" s="8">
        <v>253.51</v>
      </c>
      <c r="D29" s="8">
        <v>275.33999999999997</v>
      </c>
      <c r="E29" s="8">
        <v>300</v>
      </c>
      <c r="F29" s="8">
        <v>212</v>
      </c>
      <c r="G29" s="8">
        <v>145.69999999999999</v>
      </c>
      <c r="H29" s="8"/>
      <c r="I29" s="8">
        <v>300</v>
      </c>
      <c r="J29" s="8">
        <v>300</v>
      </c>
      <c r="K29" s="8">
        <v>300</v>
      </c>
      <c r="L29" s="8">
        <v>300</v>
      </c>
      <c r="M29" s="8">
        <v>300</v>
      </c>
    </row>
    <row r="30" spans="1:13" x14ac:dyDescent="0.3">
      <c r="A30" s="7">
        <v>632</v>
      </c>
      <c r="B30" s="7" t="s">
        <v>27</v>
      </c>
      <c r="C30" s="8">
        <v>2727.3</v>
      </c>
      <c r="D30" s="8">
        <v>3100.83</v>
      </c>
      <c r="E30" s="8">
        <v>3500</v>
      </c>
      <c r="F30" s="8">
        <v>3200</v>
      </c>
      <c r="G30" s="8">
        <v>3129.6</v>
      </c>
      <c r="H30" s="8">
        <v>4311.71</v>
      </c>
      <c r="I30" s="8">
        <v>4500</v>
      </c>
      <c r="J30" s="8">
        <v>4500</v>
      </c>
      <c r="K30" s="8">
        <v>4500</v>
      </c>
      <c r="L30" s="8">
        <v>4500</v>
      </c>
      <c r="M30" s="8">
        <v>4500</v>
      </c>
    </row>
    <row r="31" spans="1:13" x14ac:dyDescent="0.3">
      <c r="A31" s="7">
        <v>633</v>
      </c>
      <c r="B31" s="7" t="s">
        <v>28</v>
      </c>
      <c r="C31" s="8">
        <v>1427.13</v>
      </c>
      <c r="D31" s="8">
        <v>699.27</v>
      </c>
      <c r="E31" s="8">
        <v>1042</v>
      </c>
      <c r="F31" s="8">
        <v>400</v>
      </c>
      <c r="G31" s="8">
        <v>943.91</v>
      </c>
      <c r="H31" s="8">
        <v>1502.88</v>
      </c>
      <c r="I31" s="8">
        <v>1000</v>
      </c>
      <c r="J31" s="8">
        <v>1000</v>
      </c>
      <c r="K31" s="8">
        <v>1000</v>
      </c>
      <c r="L31" s="8">
        <v>1000</v>
      </c>
      <c r="M31" s="8">
        <v>1000</v>
      </c>
    </row>
    <row r="32" spans="1:13" x14ac:dyDescent="0.3">
      <c r="A32" s="7">
        <v>634</v>
      </c>
      <c r="B32" s="7" t="s">
        <v>29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1:13" x14ac:dyDescent="0.3">
      <c r="A33" s="7">
        <v>635</v>
      </c>
      <c r="B33" s="7" t="s">
        <v>30</v>
      </c>
      <c r="C33" s="8"/>
      <c r="D33" s="8">
        <v>399.5</v>
      </c>
      <c r="E33" s="8">
        <v>500</v>
      </c>
      <c r="F33" s="8">
        <v>500</v>
      </c>
      <c r="G33" s="8">
        <v>214.2</v>
      </c>
      <c r="H33" s="8">
        <v>76.2</v>
      </c>
      <c r="I33" s="8"/>
      <c r="J33" s="8"/>
      <c r="K33" s="8"/>
      <c r="L33" s="8"/>
      <c r="M33" s="8"/>
    </row>
    <row r="34" spans="1:13" x14ac:dyDescent="0.3">
      <c r="A34" s="9">
        <v>637</v>
      </c>
      <c r="B34" s="9" t="s">
        <v>31</v>
      </c>
      <c r="C34" s="10">
        <v>7156.45</v>
      </c>
      <c r="D34" s="10">
        <v>5938.34</v>
      </c>
      <c r="E34" s="10">
        <v>5000</v>
      </c>
      <c r="F34" s="10">
        <v>5000</v>
      </c>
      <c r="G34" s="10">
        <v>7215.48</v>
      </c>
      <c r="H34" s="10">
        <v>11926.6</v>
      </c>
      <c r="I34" s="10">
        <v>8000</v>
      </c>
      <c r="J34" s="10">
        <v>8000</v>
      </c>
      <c r="K34" s="10">
        <v>8000</v>
      </c>
      <c r="L34" s="10">
        <v>8000</v>
      </c>
      <c r="M34" s="10">
        <v>8000</v>
      </c>
    </row>
    <row r="35" spans="1:13" x14ac:dyDescent="0.3">
      <c r="A35" s="9">
        <v>641</v>
      </c>
      <c r="B35" s="9" t="s">
        <v>13</v>
      </c>
      <c r="C35" s="10">
        <v>247.5</v>
      </c>
      <c r="D35" s="10">
        <v>344</v>
      </c>
      <c r="E35" s="10">
        <v>500</v>
      </c>
      <c r="F35" s="10">
        <v>500</v>
      </c>
      <c r="G35" s="10">
        <v>661.5</v>
      </c>
      <c r="H35" s="10">
        <v>840</v>
      </c>
      <c r="I35" s="10">
        <v>800</v>
      </c>
      <c r="J35" s="10">
        <v>1010</v>
      </c>
      <c r="K35" s="10">
        <v>800</v>
      </c>
      <c r="L35" s="10">
        <v>800</v>
      </c>
      <c r="M35" s="10">
        <v>800</v>
      </c>
    </row>
    <row r="36" spans="1:13" x14ac:dyDescent="0.3">
      <c r="A36" s="9">
        <v>642</v>
      </c>
      <c r="B36" s="9" t="s">
        <v>32</v>
      </c>
      <c r="C36" s="10">
        <v>375.32</v>
      </c>
      <c r="D36" s="10">
        <v>266.41000000000003</v>
      </c>
      <c r="E36" s="10">
        <v>350</v>
      </c>
      <c r="F36" s="10">
        <v>200</v>
      </c>
      <c r="G36" s="10">
        <v>639.29</v>
      </c>
      <c r="H36" s="10">
        <v>467.2</v>
      </c>
      <c r="I36" s="10">
        <v>600</v>
      </c>
      <c r="J36" s="10">
        <v>430</v>
      </c>
      <c r="K36" s="10">
        <v>600</v>
      </c>
      <c r="L36" s="10">
        <v>600</v>
      </c>
      <c r="M36" s="10">
        <v>600</v>
      </c>
    </row>
    <row r="37" spans="1:13" x14ac:dyDescent="0.3">
      <c r="A37" s="29" t="s">
        <v>62</v>
      </c>
      <c r="B37" s="30" t="s">
        <v>63</v>
      </c>
      <c r="C37" s="3">
        <f t="shared" ref="C37:M37" si="5">SUM(C38:C46)</f>
        <v>526.86</v>
      </c>
      <c r="D37" s="3">
        <f t="shared" si="5"/>
        <v>2151.44</v>
      </c>
      <c r="E37" s="3">
        <f t="shared" si="5"/>
        <v>0</v>
      </c>
      <c r="F37" s="3">
        <f t="shared" si="5"/>
        <v>2097.7999999999997</v>
      </c>
      <c r="G37" s="3">
        <f t="shared" si="5"/>
        <v>2236.67</v>
      </c>
      <c r="H37" s="3">
        <f t="shared" si="5"/>
        <v>4324.2000000000007</v>
      </c>
      <c r="I37" s="3">
        <f t="shared" si="5"/>
        <v>0</v>
      </c>
      <c r="J37" s="3">
        <f t="shared" si="5"/>
        <v>0</v>
      </c>
      <c r="K37" s="3">
        <f t="shared" si="5"/>
        <v>0</v>
      </c>
      <c r="L37" s="3">
        <f t="shared" si="5"/>
        <v>0</v>
      </c>
      <c r="M37" s="3">
        <f t="shared" si="5"/>
        <v>0</v>
      </c>
    </row>
    <row r="38" spans="1:13" x14ac:dyDescent="0.3">
      <c r="A38" s="11">
        <v>611</v>
      </c>
      <c r="B38" s="11" t="s">
        <v>24</v>
      </c>
      <c r="C38" s="12">
        <v>64.8</v>
      </c>
      <c r="D38" s="12">
        <v>194.4</v>
      </c>
      <c r="E38" s="12"/>
      <c r="F38" s="12">
        <v>68.8</v>
      </c>
      <c r="G38" s="12">
        <v>124.24</v>
      </c>
      <c r="H38" s="12">
        <v>240</v>
      </c>
      <c r="I38" s="12"/>
      <c r="J38" s="12"/>
      <c r="K38" s="12"/>
      <c r="L38" s="12"/>
      <c r="M38" s="12"/>
    </row>
    <row r="39" spans="1:13" x14ac:dyDescent="0.3">
      <c r="A39" s="11">
        <v>621</v>
      </c>
      <c r="B39" s="11" t="s">
        <v>25</v>
      </c>
      <c r="C39" s="12">
        <v>6.48</v>
      </c>
      <c r="D39" s="12">
        <v>19.34</v>
      </c>
      <c r="E39" s="12"/>
      <c r="F39" s="12">
        <v>6.88</v>
      </c>
      <c r="G39" s="12">
        <v>0.42</v>
      </c>
      <c r="H39" s="12"/>
      <c r="I39" s="12"/>
      <c r="J39" s="12"/>
      <c r="K39" s="12"/>
      <c r="L39" s="12"/>
      <c r="M39" s="12"/>
    </row>
    <row r="40" spans="1:13" x14ac:dyDescent="0.3">
      <c r="A40" s="11">
        <v>623</v>
      </c>
      <c r="B40" s="11" t="s">
        <v>53</v>
      </c>
      <c r="C40" s="12"/>
      <c r="D40" s="12"/>
      <c r="E40" s="12"/>
      <c r="F40" s="12"/>
      <c r="G40" s="12">
        <v>13.1</v>
      </c>
      <c r="H40" s="12">
        <v>27.61</v>
      </c>
      <c r="I40" s="12"/>
      <c r="J40" s="12"/>
      <c r="K40" s="12"/>
      <c r="L40" s="12"/>
      <c r="M40" s="12"/>
    </row>
    <row r="41" spans="1:13" x14ac:dyDescent="0.3">
      <c r="A41" s="11">
        <v>625</v>
      </c>
      <c r="B41" s="11" t="s">
        <v>57</v>
      </c>
      <c r="C41" s="12">
        <v>16.13</v>
      </c>
      <c r="D41" s="12">
        <v>48.2</v>
      </c>
      <c r="E41" s="12"/>
      <c r="F41" s="12">
        <v>17.079999999999998</v>
      </c>
      <c r="G41" s="12">
        <v>33.74</v>
      </c>
      <c r="H41" s="12">
        <v>54.04</v>
      </c>
      <c r="I41" s="12"/>
      <c r="J41" s="12"/>
      <c r="K41" s="12"/>
      <c r="L41" s="12"/>
      <c r="M41" s="12"/>
    </row>
    <row r="42" spans="1:13" x14ac:dyDescent="0.3">
      <c r="A42" s="11">
        <v>631</v>
      </c>
      <c r="B42" s="11" t="s">
        <v>26</v>
      </c>
      <c r="C42" s="12">
        <v>41.21</v>
      </c>
      <c r="D42" s="12">
        <v>40.200000000000003</v>
      </c>
      <c r="E42" s="12"/>
      <c r="F42" s="12">
        <v>4.3</v>
      </c>
      <c r="G42" s="12">
        <v>28.64</v>
      </c>
      <c r="H42" s="12"/>
      <c r="I42" s="12"/>
      <c r="J42" s="12"/>
      <c r="K42" s="12"/>
      <c r="L42" s="12"/>
      <c r="M42" s="12"/>
    </row>
    <row r="43" spans="1:13" x14ac:dyDescent="0.3">
      <c r="A43" s="11">
        <v>632</v>
      </c>
      <c r="B43" s="11" t="s">
        <v>27</v>
      </c>
      <c r="C43" s="12">
        <v>35.03</v>
      </c>
      <c r="D43" s="12">
        <v>103.55</v>
      </c>
      <c r="E43" s="12"/>
      <c r="F43" s="12">
        <v>1.55</v>
      </c>
      <c r="G43" s="12">
        <v>71.8</v>
      </c>
      <c r="H43" s="12">
        <v>116</v>
      </c>
      <c r="I43" s="12"/>
      <c r="J43" s="12"/>
      <c r="K43" s="12"/>
      <c r="L43" s="12"/>
      <c r="M43" s="12"/>
    </row>
    <row r="44" spans="1:13" x14ac:dyDescent="0.3">
      <c r="A44" s="11">
        <v>633</v>
      </c>
      <c r="B44" s="11" t="s">
        <v>28</v>
      </c>
      <c r="C44" s="12">
        <v>57.5</v>
      </c>
      <c r="D44" s="12">
        <v>200.44</v>
      </c>
      <c r="E44" s="12"/>
      <c r="F44" s="12">
        <v>76.83</v>
      </c>
      <c r="G44" s="12">
        <v>202.45</v>
      </c>
      <c r="H44" s="12">
        <v>364.5</v>
      </c>
      <c r="I44" s="12"/>
      <c r="J44" s="12"/>
      <c r="K44" s="12"/>
      <c r="L44" s="12"/>
      <c r="M44" s="12"/>
    </row>
    <row r="45" spans="1:13" x14ac:dyDescent="0.3">
      <c r="A45" s="31">
        <v>636</v>
      </c>
      <c r="B45" s="31" t="s">
        <v>94</v>
      </c>
      <c r="C45" s="16"/>
      <c r="D45" s="16"/>
      <c r="E45" s="16"/>
      <c r="F45" s="16"/>
      <c r="G45" s="16"/>
      <c r="H45" s="16">
        <v>80</v>
      </c>
      <c r="I45" s="16"/>
      <c r="J45" s="16"/>
      <c r="K45" s="16"/>
      <c r="L45" s="16"/>
      <c r="M45" s="16"/>
    </row>
    <row r="46" spans="1:13" x14ac:dyDescent="0.3">
      <c r="A46" s="31">
        <v>637</v>
      </c>
      <c r="B46" s="31" t="s">
        <v>31</v>
      </c>
      <c r="C46" s="16">
        <v>305.70999999999998</v>
      </c>
      <c r="D46" s="16">
        <v>1545.31</v>
      </c>
      <c r="E46" s="16"/>
      <c r="F46" s="16">
        <v>1922.36</v>
      </c>
      <c r="G46" s="16">
        <v>1762.28</v>
      </c>
      <c r="H46" s="16">
        <v>3442.05</v>
      </c>
      <c r="I46" s="16"/>
      <c r="J46" s="16"/>
      <c r="K46" s="16"/>
      <c r="L46" s="16"/>
      <c r="M46" s="16"/>
    </row>
    <row r="47" spans="1:13" x14ac:dyDescent="0.3">
      <c r="A47" s="29" t="s">
        <v>85</v>
      </c>
      <c r="B47" s="2" t="s">
        <v>86</v>
      </c>
      <c r="C47" s="3">
        <f>SUM(C48)</f>
        <v>0</v>
      </c>
      <c r="D47" s="3">
        <f t="shared" ref="D47:M47" si="6">SUM(D48)</f>
        <v>0</v>
      </c>
      <c r="E47" s="3">
        <f t="shared" si="6"/>
        <v>0</v>
      </c>
      <c r="F47" s="3">
        <f t="shared" si="6"/>
        <v>500</v>
      </c>
      <c r="G47" s="3">
        <f t="shared" si="6"/>
        <v>0</v>
      </c>
      <c r="H47" s="3">
        <f t="shared" si="6"/>
        <v>0</v>
      </c>
      <c r="I47" s="3">
        <f t="shared" si="6"/>
        <v>0</v>
      </c>
      <c r="J47" s="3">
        <f t="shared" si="6"/>
        <v>0</v>
      </c>
      <c r="K47" s="3">
        <f t="shared" si="6"/>
        <v>0</v>
      </c>
      <c r="L47" s="3">
        <f t="shared" si="6"/>
        <v>0</v>
      </c>
      <c r="M47" s="3">
        <f t="shared" si="6"/>
        <v>0</v>
      </c>
    </row>
    <row r="48" spans="1:13" x14ac:dyDescent="0.3">
      <c r="A48" s="31">
        <v>633</v>
      </c>
      <c r="B48" s="31" t="s">
        <v>87</v>
      </c>
      <c r="C48" s="16"/>
      <c r="D48" s="16"/>
      <c r="E48" s="16"/>
      <c r="F48" s="16">
        <v>500</v>
      </c>
      <c r="G48" s="16"/>
      <c r="H48" s="16"/>
      <c r="I48" s="16"/>
      <c r="J48" s="16"/>
      <c r="K48" s="16"/>
      <c r="L48" s="16"/>
      <c r="M48" s="16"/>
    </row>
    <row r="49" spans="1:13" x14ac:dyDescent="0.3">
      <c r="A49" s="29" t="s">
        <v>33</v>
      </c>
      <c r="B49" s="2" t="s">
        <v>34</v>
      </c>
      <c r="C49" s="3">
        <f t="shared" ref="C49:M49" si="7">SUM(C50:C53)</f>
        <v>2133.9899999999998</v>
      </c>
      <c r="D49" s="3">
        <f t="shared" si="7"/>
        <v>2237.09</v>
      </c>
      <c r="E49" s="3">
        <f t="shared" si="7"/>
        <v>350</v>
      </c>
      <c r="F49" s="3">
        <f t="shared" si="7"/>
        <v>2274.5</v>
      </c>
      <c r="G49" s="3">
        <f t="shared" si="7"/>
        <v>1891.71</v>
      </c>
      <c r="H49" s="3">
        <f t="shared" si="7"/>
        <v>2251.9699999999998</v>
      </c>
      <c r="I49" s="3">
        <f t="shared" si="7"/>
        <v>2290</v>
      </c>
      <c r="J49" s="3">
        <f t="shared" si="7"/>
        <v>1940</v>
      </c>
      <c r="K49" s="3">
        <f t="shared" si="7"/>
        <v>2135</v>
      </c>
      <c r="L49" s="3">
        <f t="shared" si="7"/>
        <v>2135</v>
      </c>
      <c r="M49" s="3">
        <f t="shared" si="7"/>
        <v>2135</v>
      </c>
    </row>
    <row r="50" spans="1:13" x14ac:dyDescent="0.3">
      <c r="A50" s="49" t="s">
        <v>35</v>
      </c>
      <c r="B50" s="50" t="s">
        <v>27</v>
      </c>
      <c r="C50" s="12">
        <v>447.79</v>
      </c>
      <c r="D50" s="12">
        <v>385</v>
      </c>
      <c r="E50" s="12">
        <v>350</v>
      </c>
      <c r="F50" s="12">
        <v>350</v>
      </c>
      <c r="G50" s="12">
        <v>262</v>
      </c>
      <c r="H50" s="12">
        <v>662.08</v>
      </c>
      <c r="I50" s="12">
        <v>700</v>
      </c>
      <c r="J50" s="12">
        <v>350</v>
      </c>
      <c r="K50" s="12">
        <v>500</v>
      </c>
      <c r="L50" s="12">
        <v>500</v>
      </c>
      <c r="M50" s="12">
        <v>500</v>
      </c>
    </row>
    <row r="51" spans="1:13" x14ac:dyDescent="0.3">
      <c r="A51" s="38" t="s">
        <v>36</v>
      </c>
      <c r="B51" s="39" t="s">
        <v>28</v>
      </c>
      <c r="C51" s="8">
        <v>1486.2</v>
      </c>
      <c r="D51" s="8">
        <v>1460.89</v>
      </c>
      <c r="E51" s="8"/>
      <c r="F51" s="8">
        <v>1603.5</v>
      </c>
      <c r="G51" s="8">
        <v>1566</v>
      </c>
      <c r="H51" s="8">
        <v>1554.6</v>
      </c>
      <c r="I51" s="8">
        <v>1555</v>
      </c>
      <c r="J51" s="8">
        <v>1555</v>
      </c>
      <c r="K51" s="8">
        <v>1600</v>
      </c>
      <c r="L51" s="8">
        <v>1600</v>
      </c>
      <c r="M51" s="8">
        <v>1600</v>
      </c>
    </row>
    <row r="52" spans="1:13" x14ac:dyDescent="0.3">
      <c r="A52" s="38" t="s">
        <v>52</v>
      </c>
      <c r="B52" s="39" t="s">
        <v>29</v>
      </c>
      <c r="C52" s="8"/>
      <c r="D52" s="8">
        <v>7.7</v>
      </c>
      <c r="E52" s="8"/>
      <c r="F52" s="8">
        <v>10</v>
      </c>
      <c r="G52" s="8">
        <v>63.71</v>
      </c>
      <c r="H52" s="8">
        <v>35.29</v>
      </c>
      <c r="I52" s="8">
        <v>35</v>
      </c>
      <c r="J52" s="8">
        <v>35</v>
      </c>
      <c r="K52" s="8">
        <v>35</v>
      </c>
      <c r="L52" s="8">
        <v>35</v>
      </c>
      <c r="M52" s="8">
        <v>35</v>
      </c>
    </row>
    <row r="53" spans="1:13" x14ac:dyDescent="0.3">
      <c r="A53" s="55" t="s">
        <v>43</v>
      </c>
      <c r="B53" s="23" t="s">
        <v>31</v>
      </c>
      <c r="C53" s="24">
        <v>200</v>
      </c>
      <c r="D53" s="24">
        <v>383.5</v>
      </c>
      <c r="E53" s="24"/>
      <c r="F53" s="24">
        <v>311</v>
      </c>
      <c r="G53" s="24"/>
      <c r="H53" s="24"/>
      <c r="I53" s="24"/>
      <c r="J53" s="24"/>
      <c r="K53" s="24"/>
      <c r="L53" s="24"/>
      <c r="M53" s="24"/>
    </row>
    <row r="54" spans="1:13" x14ac:dyDescent="0.3">
      <c r="A54" s="45" t="s">
        <v>59</v>
      </c>
      <c r="B54" s="46" t="s">
        <v>60</v>
      </c>
      <c r="C54" s="47">
        <f>C55</f>
        <v>0</v>
      </c>
      <c r="D54" s="47">
        <f t="shared" ref="D54:M54" si="8">D55</f>
        <v>0</v>
      </c>
      <c r="E54" s="47">
        <f t="shared" si="8"/>
        <v>0</v>
      </c>
      <c r="F54" s="47">
        <f t="shared" si="8"/>
        <v>0</v>
      </c>
      <c r="G54" s="47">
        <f t="shared" si="8"/>
        <v>0</v>
      </c>
      <c r="H54" s="47">
        <f t="shared" si="8"/>
        <v>0</v>
      </c>
      <c r="I54" s="47">
        <f t="shared" si="8"/>
        <v>0</v>
      </c>
      <c r="J54" s="47">
        <f t="shared" si="8"/>
        <v>0</v>
      </c>
      <c r="K54" s="47">
        <f t="shared" si="8"/>
        <v>0</v>
      </c>
      <c r="L54" s="47">
        <f t="shared" si="8"/>
        <v>0</v>
      </c>
      <c r="M54" s="47">
        <f t="shared" si="8"/>
        <v>0</v>
      </c>
    </row>
    <row r="55" spans="1:13" x14ac:dyDescent="0.3">
      <c r="A55" s="42" t="s">
        <v>43</v>
      </c>
      <c r="B55" s="43" t="s">
        <v>31</v>
      </c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</row>
    <row r="56" spans="1:13" x14ac:dyDescent="0.3">
      <c r="A56" s="29" t="s">
        <v>37</v>
      </c>
      <c r="B56" s="30" t="s">
        <v>38</v>
      </c>
      <c r="C56" s="3">
        <f t="shared" ref="C56:M56" si="9">SUM(C57:C63)</f>
        <v>2114.3200000000002</v>
      </c>
      <c r="D56" s="3">
        <f t="shared" si="9"/>
        <v>0</v>
      </c>
      <c r="E56" s="3">
        <f t="shared" si="9"/>
        <v>0</v>
      </c>
      <c r="F56" s="3">
        <f t="shared" si="9"/>
        <v>0</v>
      </c>
      <c r="G56" s="3">
        <f t="shared" si="9"/>
        <v>238.7</v>
      </c>
      <c r="H56" s="3">
        <f t="shared" si="9"/>
        <v>535.4</v>
      </c>
      <c r="I56" s="3">
        <f t="shared" si="9"/>
        <v>0</v>
      </c>
      <c r="J56" s="3">
        <f t="shared" si="9"/>
        <v>540</v>
      </c>
      <c r="K56" s="3">
        <f t="shared" si="9"/>
        <v>0</v>
      </c>
      <c r="L56" s="3">
        <f t="shared" si="9"/>
        <v>0</v>
      </c>
      <c r="M56" s="3">
        <f t="shared" si="9"/>
        <v>0</v>
      </c>
    </row>
    <row r="57" spans="1:13" x14ac:dyDescent="0.3">
      <c r="A57" s="5">
        <v>611</v>
      </c>
      <c r="B57" s="5" t="s">
        <v>24</v>
      </c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</row>
    <row r="58" spans="1:13" x14ac:dyDescent="0.3">
      <c r="A58" s="7">
        <v>621</v>
      </c>
      <c r="B58" s="7" t="s">
        <v>25</v>
      </c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 spans="1:13" x14ac:dyDescent="0.3">
      <c r="A59" s="7">
        <v>623</v>
      </c>
      <c r="B59" s="7" t="s">
        <v>53</v>
      </c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</row>
    <row r="60" spans="1:13" x14ac:dyDescent="0.3">
      <c r="A60" s="7">
        <v>625</v>
      </c>
      <c r="B60" s="7" t="s">
        <v>54</v>
      </c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13" x14ac:dyDescent="0.3">
      <c r="A61" s="7">
        <v>631</v>
      </c>
      <c r="B61" s="7" t="s">
        <v>26</v>
      </c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</row>
    <row r="62" spans="1:13" x14ac:dyDescent="0.3">
      <c r="A62" s="7">
        <v>633</v>
      </c>
      <c r="B62" s="7" t="s">
        <v>28</v>
      </c>
      <c r="C62" s="8">
        <v>2114.3200000000002</v>
      </c>
      <c r="D62" s="8"/>
      <c r="E62" s="8"/>
      <c r="F62" s="8"/>
      <c r="G62" s="8">
        <v>218.7</v>
      </c>
      <c r="H62" s="8">
        <v>505.4</v>
      </c>
      <c r="I62" s="8"/>
      <c r="J62" s="8">
        <v>500</v>
      </c>
      <c r="K62" s="8"/>
      <c r="L62" s="8"/>
      <c r="M62" s="8"/>
    </row>
    <row r="63" spans="1:13" x14ac:dyDescent="0.3">
      <c r="A63" s="9">
        <v>637</v>
      </c>
      <c r="B63" s="9" t="s">
        <v>31</v>
      </c>
      <c r="C63" s="10"/>
      <c r="D63" s="10"/>
      <c r="E63" s="10"/>
      <c r="F63" s="10"/>
      <c r="G63" s="10">
        <v>20</v>
      </c>
      <c r="H63" s="10">
        <v>30</v>
      </c>
      <c r="I63" s="10"/>
      <c r="J63" s="10">
        <v>40</v>
      </c>
      <c r="K63" s="10"/>
      <c r="L63" s="10"/>
      <c r="M63" s="10"/>
    </row>
    <row r="64" spans="1:13" x14ac:dyDescent="0.3">
      <c r="A64" s="29" t="s">
        <v>40</v>
      </c>
      <c r="B64" s="2" t="s">
        <v>39</v>
      </c>
      <c r="C64" s="3">
        <f t="shared" ref="C64:M64" si="10">SUM(C65:C69)</f>
        <v>446.14</v>
      </c>
      <c r="D64" s="3">
        <f t="shared" si="10"/>
        <v>1652.47</v>
      </c>
      <c r="E64" s="3">
        <f t="shared" si="10"/>
        <v>1004</v>
      </c>
      <c r="F64" s="3">
        <f t="shared" si="10"/>
        <v>280</v>
      </c>
      <c r="G64" s="3">
        <f t="shared" si="10"/>
        <v>1181.3</v>
      </c>
      <c r="H64" s="3">
        <f t="shared" si="10"/>
        <v>1134.8</v>
      </c>
      <c r="I64" s="3">
        <f t="shared" si="10"/>
        <v>1000</v>
      </c>
      <c r="J64" s="3">
        <f t="shared" si="10"/>
        <v>1000</v>
      </c>
      <c r="K64" s="3">
        <f t="shared" si="10"/>
        <v>1000</v>
      </c>
      <c r="L64" s="3">
        <f t="shared" si="10"/>
        <v>1000</v>
      </c>
      <c r="M64" s="3">
        <f t="shared" si="10"/>
        <v>1000</v>
      </c>
    </row>
    <row r="65" spans="1:13" x14ac:dyDescent="0.3">
      <c r="A65" s="36" t="s">
        <v>36</v>
      </c>
      <c r="B65" s="37" t="s">
        <v>28</v>
      </c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</row>
    <row r="66" spans="1:13" x14ac:dyDescent="0.3">
      <c r="A66" s="49" t="s">
        <v>90</v>
      </c>
      <c r="B66" s="50" t="s">
        <v>30</v>
      </c>
      <c r="C66" s="12"/>
      <c r="D66" s="12"/>
      <c r="E66" s="12"/>
      <c r="F66" s="12"/>
      <c r="G66" s="12">
        <v>1137.3</v>
      </c>
      <c r="H66" s="12">
        <v>702.8</v>
      </c>
      <c r="I66" s="12">
        <v>1000</v>
      </c>
      <c r="J66" s="12">
        <v>1000</v>
      </c>
      <c r="K66" s="12">
        <v>1000</v>
      </c>
      <c r="L66" s="12">
        <v>1000</v>
      </c>
      <c r="M66" s="12">
        <v>1000</v>
      </c>
    </row>
    <row r="67" spans="1:13" x14ac:dyDescent="0.3">
      <c r="A67" s="7">
        <v>637</v>
      </c>
      <c r="B67" s="7" t="s">
        <v>31</v>
      </c>
      <c r="C67" s="8">
        <v>200</v>
      </c>
      <c r="D67" s="8">
        <v>1349.2</v>
      </c>
      <c r="E67" s="8">
        <v>500</v>
      </c>
      <c r="F67" s="8"/>
      <c r="G67" s="8">
        <v>44</v>
      </c>
      <c r="H67" s="8">
        <v>432</v>
      </c>
      <c r="I67" s="8"/>
      <c r="J67" s="8"/>
      <c r="K67" s="8"/>
      <c r="L67" s="8"/>
      <c r="M67" s="8"/>
    </row>
    <row r="68" spans="1:13" x14ac:dyDescent="0.3">
      <c r="A68" s="7">
        <v>651</v>
      </c>
      <c r="B68" s="7" t="s">
        <v>77</v>
      </c>
      <c r="C68" s="8">
        <v>46.14</v>
      </c>
      <c r="D68" s="8">
        <v>287.08999999999997</v>
      </c>
      <c r="E68" s="8">
        <v>300</v>
      </c>
      <c r="F68" s="8">
        <v>250</v>
      </c>
      <c r="G68" s="8"/>
      <c r="H68" s="8"/>
      <c r="I68" s="8"/>
      <c r="J68" s="8"/>
      <c r="K68" s="8"/>
      <c r="L68" s="8"/>
      <c r="M68" s="8"/>
    </row>
    <row r="69" spans="1:13" x14ac:dyDescent="0.3">
      <c r="A69" s="31">
        <v>653</v>
      </c>
      <c r="B69" s="31" t="s">
        <v>78</v>
      </c>
      <c r="C69" s="16">
        <v>200</v>
      </c>
      <c r="D69" s="16">
        <v>16.18</v>
      </c>
      <c r="E69" s="16">
        <v>204</v>
      </c>
      <c r="F69" s="16">
        <v>30</v>
      </c>
      <c r="G69" s="16"/>
      <c r="H69" s="16"/>
      <c r="I69" s="16"/>
      <c r="J69" s="16"/>
      <c r="K69" s="16"/>
      <c r="L69" s="16"/>
      <c r="M69" s="16"/>
    </row>
    <row r="70" spans="1:13" x14ac:dyDescent="0.3">
      <c r="A70" s="29" t="s">
        <v>41</v>
      </c>
      <c r="B70" s="2" t="s">
        <v>42</v>
      </c>
      <c r="C70" s="3">
        <f>SUM(C72)</f>
        <v>2107.91</v>
      </c>
      <c r="D70" s="3">
        <f t="shared" ref="D70:F70" si="11">SUM(D72)</f>
        <v>2527.25</v>
      </c>
      <c r="E70" s="3">
        <f t="shared" si="11"/>
        <v>3500</v>
      </c>
      <c r="F70" s="3">
        <f t="shared" si="11"/>
        <v>3500</v>
      </c>
      <c r="G70" s="3">
        <f t="shared" ref="G70:I70" si="12">SUM(G71:G72)</f>
        <v>3494.02</v>
      </c>
      <c r="H70" s="3">
        <f t="shared" si="12"/>
        <v>2771.94</v>
      </c>
      <c r="I70" s="3">
        <f t="shared" si="12"/>
        <v>3000</v>
      </c>
      <c r="J70" s="3">
        <f>SUM(J71:J72)</f>
        <v>3615</v>
      </c>
      <c r="K70" s="3">
        <f t="shared" ref="K70:M70" si="13">SUM(K71:K72)</f>
        <v>4000</v>
      </c>
      <c r="L70" s="3">
        <f t="shared" si="13"/>
        <v>4000</v>
      </c>
      <c r="M70" s="3">
        <f t="shared" si="13"/>
        <v>4000</v>
      </c>
    </row>
    <row r="71" spans="1:13" x14ac:dyDescent="0.3">
      <c r="A71" s="36" t="s">
        <v>36</v>
      </c>
      <c r="B71" s="37" t="s">
        <v>28</v>
      </c>
      <c r="C71" s="54"/>
      <c r="D71" s="54"/>
      <c r="E71" s="54"/>
      <c r="F71" s="54"/>
      <c r="G71" s="6"/>
      <c r="H71" s="6">
        <v>77.28</v>
      </c>
      <c r="I71" s="54"/>
      <c r="J71" s="6">
        <v>115</v>
      </c>
      <c r="K71" s="54"/>
      <c r="L71" s="54"/>
      <c r="M71" s="54"/>
    </row>
    <row r="72" spans="1:13" x14ac:dyDescent="0.3">
      <c r="A72" s="33" t="s">
        <v>43</v>
      </c>
      <c r="B72" s="31" t="s">
        <v>31</v>
      </c>
      <c r="C72" s="16">
        <v>2107.91</v>
      </c>
      <c r="D72" s="16">
        <v>2527.25</v>
      </c>
      <c r="E72" s="16">
        <v>3500</v>
      </c>
      <c r="F72" s="16">
        <v>3500</v>
      </c>
      <c r="G72" s="16">
        <v>3494.02</v>
      </c>
      <c r="H72" s="16">
        <v>2694.66</v>
      </c>
      <c r="I72" s="16">
        <v>3000</v>
      </c>
      <c r="J72" s="16">
        <v>3500</v>
      </c>
      <c r="K72" s="16">
        <v>4000</v>
      </c>
      <c r="L72" s="16">
        <v>4000</v>
      </c>
      <c r="M72" s="16">
        <v>4000</v>
      </c>
    </row>
    <row r="73" spans="1:13" x14ac:dyDescent="0.3">
      <c r="A73" s="29" t="s">
        <v>44</v>
      </c>
      <c r="B73" s="2" t="s">
        <v>45</v>
      </c>
      <c r="C73" s="3">
        <f>SUM(C74:C80)</f>
        <v>2314.8599999999997</v>
      </c>
      <c r="D73" s="3">
        <f t="shared" ref="D73:M73" si="14">SUM(D74:D80)</f>
        <v>4324.6100000000006</v>
      </c>
      <c r="E73" s="3">
        <f t="shared" si="14"/>
        <v>4110</v>
      </c>
      <c r="F73" s="3">
        <f t="shared" si="14"/>
        <v>3410</v>
      </c>
      <c r="G73" s="3">
        <f t="shared" si="14"/>
        <v>3685.48</v>
      </c>
      <c r="H73" s="3">
        <f t="shared" si="14"/>
        <v>3769.32</v>
      </c>
      <c r="I73" s="3">
        <f t="shared" si="14"/>
        <v>4414</v>
      </c>
      <c r="J73" s="3">
        <f t="shared" si="14"/>
        <v>5414</v>
      </c>
      <c r="K73" s="3">
        <f t="shared" si="14"/>
        <v>4414</v>
      </c>
      <c r="L73" s="3">
        <f t="shared" si="14"/>
        <v>4414</v>
      </c>
      <c r="M73" s="3">
        <f t="shared" si="14"/>
        <v>4414</v>
      </c>
    </row>
    <row r="74" spans="1:13" x14ac:dyDescent="0.3">
      <c r="A74" s="36" t="s">
        <v>55</v>
      </c>
      <c r="B74" s="37" t="s">
        <v>53</v>
      </c>
      <c r="C74" s="6"/>
      <c r="D74" s="6"/>
      <c r="E74" s="6">
        <v>34</v>
      </c>
      <c r="F74" s="6">
        <v>34</v>
      </c>
      <c r="G74" s="6"/>
      <c r="H74" s="6">
        <v>16.5</v>
      </c>
      <c r="I74" s="6">
        <v>34</v>
      </c>
      <c r="J74" s="6">
        <v>34</v>
      </c>
      <c r="K74" s="6">
        <v>34</v>
      </c>
      <c r="L74" s="6">
        <v>34</v>
      </c>
      <c r="M74" s="6">
        <v>34</v>
      </c>
    </row>
    <row r="75" spans="1:13" x14ac:dyDescent="0.3">
      <c r="A75" s="38" t="s">
        <v>56</v>
      </c>
      <c r="B75" s="39" t="s">
        <v>54</v>
      </c>
      <c r="C75" s="8"/>
      <c r="D75" s="8"/>
      <c r="E75" s="8">
        <v>76</v>
      </c>
      <c r="F75" s="8">
        <v>76</v>
      </c>
      <c r="G75" s="8"/>
      <c r="H75" s="8">
        <v>32.299999999999997</v>
      </c>
      <c r="I75" s="8">
        <v>80</v>
      </c>
      <c r="J75" s="8">
        <v>80</v>
      </c>
      <c r="K75" s="8">
        <v>80</v>
      </c>
      <c r="L75" s="8">
        <v>80</v>
      </c>
      <c r="M75" s="8">
        <v>80</v>
      </c>
    </row>
    <row r="76" spans="1:13" x14ac:dyDescent="0.3">
      <c r="A76" s="38" t="s">
        <v>35</v>
      </c>
      <c r="B76" s="7" t="s">
        <v>27</v>
      </c>
      <c r="C76" s="8">
        <v>1037.3</v>
      </c>
      <c r="D76" s="8">
        <v>1347.76</v>
      </c>
      <c r="E76" s="8">
        <v>1500</v>
      </c>
      <c r="F76" s="8">
        <v>1500</v>
      </c>
      <c r="G76" s="8">
        <v>1751.46</v>
      </c>
      <c r="H76" s="8">
        <v>1546.97</v>
      </c>
      <c r="I76" s="8">
        <v>2000</v>
      </c>
      <c r="J76" s="8">
        <v>2000</v>
      </c>
      <c r="K76" s="8">
        <v>2000</v>
      </c>
      <c r="L76" s="8">
        <v>2000</v>
      </c>
      <c r="M76" s="8">
        <v>2000</v>
      </c>
    </row>
    <row r="77" spans="1:13" x14ac:dyDescent="0.3">
      <c r="A77" s="38" t="s">
        <v>36</v>
      </c>
      <c r="B77" s="7" t="s">
        <v>28</v>
      </c>
      <c r="C77" s="8">
        <v>141.6</v>
      </c>
      <c r="D77" s="8">
        <v>95.29</v>
      </c>
      <c r="E77" s="8">
        <v>500</v>
      </c>
      <c r="F77" s="8">
        <v>300</v>
      </c>
      <c r="G77" s="8">
        <v>662.1</v>
      </c>
      <c r="H77" s="8">
        <v>1197.95</v>
      </c>
      <c r="I77" s="8">
        <v>500</v>
      </c>
      <c r="J77" s="8">
        <v>1500</v>
      </c>
      <c r="K77" s="8">
        <v>500</v>
      </c>
      <c r="L77" s="8">
        <v>500</v>
      </c>
      <c r="M77" s="8">
        <v>500</v>
      </c>
    </row>
    <row r="78" spans="1:13" x14ac:dyDescent="0.3">
      <c r="A78" s="49" t="s">
        <v>52</v>
      </c>
      <c r="B78" s="11" t="s">
        <v>29</v>
      </c>
      <c r="C78" s="12">
        <v>15.6</v>
      </c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3">
      <c r="A79" s="32">
        <v>635</v>
      </c>
      <c r="B79" s="11" t="s">
        <v>30</v>
      </c>
      <c r="C79" s="12">
        <v>28.44</v>
      </c>
      <c r="D79" s="12">
        <v>36.799999999999997</v>
      </c>
      <c r="E79" s="12">
        <v>500</v>
      </c>
      <c r="F79" s="12"/>
      <c r="G79" s="12"/>
      <c r="H79" s="12"/>
      <c r="I79" s="12"/>
      <c r="J79" s="12"/>
      <c r="K79" s="12"/>
      <c r="L79" s="12"/>
      <c r="M79" s="12"/>
    </row>
    <row r="80" spans="1:13" x14ac:dyDescent="0.3">
      <c r="A80" s="13">
        <v>637</v>
      </c>
      <c r="B80" s="31" t="s">
        <v>31</v>
      </c>
      <c r="C80" s="16">
        <v>1091.92</v>
      </c>
      <c r="D80" s="16">
        <v>2844.76</v>
      </c>
      <c r="E80" s="16">
        <v>1500</v>
      </c>
      <c r="F80" s="16">
        <v>1500</v>
      </c>
      <c r="G80" s="16">
        <v>1271.92</v>
      </c>
      <c r="H80" s="16">
        <v>975.6</v>
      </c>
      <c r="I80" s="16">
        <v>1800</v>
      </c>
      <c r="J80" s="16">
        <v>1800</v>
      </c>
      <c r="K80" s="16">
        <v>1800</v>
      </c>
      <c r="L80" s="16">
        <v>1800</v>
      </c>
      <c r="M80" s="16">
        <v>1800</v>
      </c>
    </row>
    <row r="81" spans="1:13" x14ac:dyDescent="0.3">
      <c r="A81" s="29" t="s">
        <v>46</v>
      </c>
      <c r="B81" s="2" t="s">
        <v>47</v>
      </c>
      <c r="C81" s="34">
        <f>SUM(C82:C85)</f>
        <v>561</v>
      </c>
      <c r="D81" s="34">
        <f t="shared" ref="D81:M81" si="15">SUM(D82:D85)</f>
        <v>682.8</v>
      </c>
      <c r="E81" s="34">
        <f t="shared" si="15"/>
        <v>1100</v>
      </c>
      <c r="F81" s="34">
        <f t="shared" si="15"/>
        <v>3200</v>
      </c>
      <c r="G81" s="34">
        <f t="shared" si="15"/>
        <v>1617.08</v>
      </c>
      <c r="H81" s="34">
        <f t="shared" si="15"/>
        <v>2043.52</v>
      </c>
      <c r="I81" s="34">
        <f t="shared" si="15"/>
        <v>1600</v>
      </c>
      <c r="J81" s="34">
        <f t="shared" si="15"/>
        <v>1600</v>
      </c>
      <c r="K81" s="34">
        <f t="shared" si="15"/>
        <v>1600</v>
      </c>
      <c r="L81" s="34">
        <f t="shared" si="15"/>
        <v>1600</v>
      </c>
      <c r="M81" s="34">
        <f t="shared" si="15"/>
        <v>1600</v>
      </c>
    </row>
    <row r="82" spans="1:13" x14ac:dyDescent="0.3">
      <c r="A82" s="32">
        <v>632</v>
      </c>
      <c r="B82" s="11" t="s">
        <v>27</v>
      </c>
      <c r="C82" s="12">
        <v>561</v>
      </c>
      <c r="D82" s="12">
        <v>682.8</v>
      </c>
      <c r="E82" s="12">
        <v>900</v>
      </c>
      <c r="F82" s="12">
        <v>700</v>
      </c>
      <c r="G82" s="12">
        <v>987</v>
      </c>
      <c r="H82" s="12">
        <v>895.48</v>
      </c>
      <c r="I82" s="12">
        <v>1000</v>
      </c>
      <c r="J82" s="12">
        <v>1000</v>
      </c>
      <c r="K82" s="12">
        <v>1000</v>
      </c>
      <c r="L82" s="12">
        <v>1000</v>
      </c>
      <c r="M82" s="12">
        <v>1000</v>
      </c>
    </row>
    <row r="83" spans="1:13" x14ac:dyDescent="0.3">
      <c r="A83" s="35">
        <v>633</v>
      </c>
      <c r="B83" s="7" t="s">
        <v>28</v>
      </c>
      <c r="C83" s="8"/>
      <c r="D83" s="8"/>
      <c r="E83" s="8"/>
      <c r="F83" s="8"/>
      <c r="G83" s="8"/>
      <c r="H83" s="8">
        <v>48.65</v>
      </c>
      <c r="I83" s="8">
        <v>100</v>
      </c>
      <c r="J83" s="8">
        <v>100</v>
      </c>
      <c r="K83" s="8">
        <v>100</v>
      </c>
      <c r="L83" s="8">
        <v>100</v>
      </c>
      <c r="M83" s="8">
        <v>100</v>
      </c>
    </row>
    <row r="84" spans="1:13" x14ac:dyDescent="0.3">
      <c r="A84" s="35">
        <v>635</v>
      </c>
      <c r="B84" s="7" t="s">
        <v>30</v>
      </c>
      <c r="C84" s="8"/>
      <c r="D84" s="8"/>
      <c r="E84" s="8"/>
      <c r="F84" s="8"/>
      <c r="G84" s="8">
        <v>630.08000000000004</v>
      </c>
      <c r="H84" s="8">
        <v>859.39</v>
      </c>
      <c r="I84" s="8">
        <v>500</v>
      </c>
      <c r="J84" s="8">
        <v>500</v>
      </c>
      <c r="K84" s="8">
        <v>500</v>
      </c>
      <c r="L84" s="8">
        <v>500</v>
      </c>
      <c r="M84" s="8">
        <v>500</v>
      </c>
    </row>
    <row r="85" spans="1:13" x14ac:dyDescent="0.3">
      <c r="A85" s="13">
        <v>637</v>
      </c>
      <c r="B85" s="31" t="s">
        <v>31</v>
      </c>
      <c r="C85" s="16"/>
      <c r="D85" s="16"/>
      <c r="E85" s="16">
        <v>200</v>
      </c>
      <c r="F85" s="16">
        <v>2500</v>
      </c>
      <c r="G85" s="16"/>
      <c r="H85" s="16">
        <v>240</v>
      </c>
      <c r="I85" s="16"/>
      <c r="J85" s="16"/>
      <c r="K85" s="16"/>
      <c r="L85" s="16"/>
      <c r="M85" s="16"/>
    </row>
    <row r="86" spans="1:13" x14ac:dyDescent="0.3">
      <c r="A86" s="29" t="s">
        <v>72</v>
      </c>
      <c r="B86" s="2" t="s">
        <v>73</v>
      </c>
      <c r="C86" s="3">
        <f>SUM(C87:C89)</f>
        <v>1366.1499999999999</v>
      </c>
      <c r="D86" s="3">
        <f>SUM(D87:D89)</f>
        <v>1356.9</v>
      </c>
      <c r="E86" s="3">
        <f t="shared" ref="E86:M86" si="16">SUM(E87:E89)</f>
        <v>500</v>
      </c>
      <c r="F86" s="3">
        <f t="shared" si="16"/>
        <v>990</v>
      </c>
      <c r="G86" s="3">
        <f t="shared" si="16"/>
        <v>135.75</v>
      </c>
      <c r="H86" s="3">
        <f t="shared" si="16"/>
        <v>618.85</v>
      </c>
      <c r="I86" s="3">
        <f t="shared" si="16"/>
        <v>200</v>
      </c>
      <c r="J86" s="3">
        <f t="shared" si="16"/>
        <v>200</v>
      </c>
      <c r="K86" s="3">
        <f t="shared" si="16"/>
        <v>200</v>
      </c>
      <c r="L86" s="3">
        <f t="shared" si="16"/>
        <v>200</v>
      </c>
      <c r="M86" s="3">
        <f t="shared" si="16"/>
        <v>200</v>
      </c>
    </row>
    <row r="87" spans="1:13" x14ac:dyDescent="0.3">
      <c r="A87" s="36" t="s">
        <v>36</v>
      </c>
      <c r="B87" s="37" t="s">
        <v>28</v>
      </c>
      <c r="C87" s="6">
        <v>1216.95</v>
      </c>
      <c r="D87" s="6">
        <v>1356.9</v>
      </c>
      <c r="E87" s="6">
        <v>500</v>
      </c>
      <c r="F87" s="6">
        <v>990</v>
      </c>
      <c r="G87" s="6">
        <v>135.75</v>
      </c>
      <c r="H87" s="6">
        <v>618.85</v>
      </c>
      <c r="I87" s="6">
        <v>200</v>
      </c>
      <c r="J87" s="6">
        <v>200</v>
      </c>
      <c r="K87" s="6">
        <v>200</v>
      </c>
      <c r="L87" s="6">
        <v>200</v>
      </c>
      <c r="M87" s="6">
        <v>200</v>
      </c>
    </row>
    <row r="88" spans="1:13" x14ac:dyDescent="0.3">
      <c r="A88" s="35">
        <v>634</v>
      </c>
      <c r="B88" s="7" t="s">
        <v>29</v>
      </c>
      <c r="C88" s="8">
        <v>74.599999999999994</v>
      </c>
      <c r="D88" s="8"/>
      <c r="E88" s="8"/>
      <c r="F88" s="8"/>
      <c r="G88" s="8"/>
      <c r="H88" s="8"/>
      <c r="I88" s="8"/>
      <c r="J88" s="8"/>
      <c r="K88" s="8"/>
      <c r="L88" s="8"/>
      <c r="M88" s="8"/>
    </row>
    <row r="89" spans="1:13" x14ac:dyDescent="0.3">
      <c r="A89" s="13">
        <v>637</v>
      </c>
      <c r="B89" s="31" t="s">
        <v>31</v>
      </c>
      <c r="C89" s="16">
        <v>74.599999999999994</v>
      </c>
      <c r="D89" s="16"/>
      <c r="E89" s="16"/>
      <c r="F89" s="16"/>
      <c r="G89" s="16"/>
      <c r="H89" s="16"/>
      <c r="I89" s="16"/>
      <c r="J89" s="16"/>
      <c r="K89" s="16"/>
      <c r="L89" s="16"/>
      <c r="M89" s="16"/>
    </row>
    <row r="90" spans="1:13" s="1" customFormat="1" x14ac:dyDescent="0.3">
      <c r="A90" s="29" t="s">
        <v>48</v>
      </c>
      <c r="B90" s="2" t="s">
        <v>49</v>
      </c>
      <c r="C90" s="3">
        <f>SUM(C91:C95)</f>
        <v>845.69</v>
      </c>
      <c r="D90" s="3">
        <f>SUM(D91:D95)</f>
        <v>12029.13</v>
      </c>
      <c r="E90" s="3">
        <f>SUM(E91:E95)</f>
        <v>3000</v>
      </c>
      <c r="F90" s="3">
        <f t="shared" ref="F90" si="17">SUM(F91:F93)</f>
        <v>2400</v>
      </c>
      <c r="G90" s="3">
        <f t="shared" ref="G90:J90" si="18">SUM(G91:G95)</f>
        <v>1183.6099999999999</v>
      </c>
      <c r="H90" s="3">
        <f t="shared" si="18"/>
        <v>1134.6699999999998</v>
      </c>
      <c r="I90" s="3">
        <f t="shared" si="18"/>
        <v>1000</v>
      </c>
      <c r="J90" s="3">
        <f t="shared" si="18"/>
        <v>1200</v>
      </c>
      <c r="K90" s="3">
        <f>SUM(K91:K95)</f>
        <v>1200</v>
      </c>
      <c r="L90" s="3">
        <f>SUM(L91:L95)</f>
        <v>1200</v>
      </c>
      <c r="M90" s="3">
        <f>SUM(M91:M95)</f>
        <v>1200</v>
      </c>
    </row>
    <row r="91" spans="1:13" x14ac:dyDescent="0.3">
      <c r="A91" s="32">
        <v>632</v>
      </c>
      <c r="B91" s="11" t="s">
        <v>27</v>
      </c>
      <c r="C91" s="12">
        <v>240</v>
      </c>
      <c r="D91" s="12">
        <v>446</v>
      </c>
      <c r="E91" s="12">
        <v>500</v>
      </c>
      <c r="F91" s="12">
        <v>400</v>
      </c>
      <c r="G91" s="12">
        <v>885.06</v>
      </c>
      <c r="H91" s="12">
        <v>105.82</v>
      </c>
      <c r="I91" s="12">
        <v>500</v>
      </c>
      <c r="J91" s="12">
        <v>700</v>
      </c>
      <c r="K91" s="12">
        <v>700</v>
      </c>
      <c r="L91" s="12">
        <v>700</v>
      </c>
      <c r="M91" s="12">
        <v>700</v>
      </c>
    </row>
    <row r="92" spans="1:13" x14ac:dyDescent="0.3">
      <c r="A92" s="32">
        <v>633</v>
      </c>
      <c r="B92" s="11" t="s">
        <v>28</v>
      </c>
      <c r="C92" s="12">
        <v>365.69</v>
      </c>
      <c r="D92" s="12">
        <v>11012.13</v>
      </c>
      <c r="E92" s="12">
        <v>2000</v>
      </c>
      <c r="F92" s="12">
        <v>2000</v>
      </c>
      <c r="G92" s="12">
        <v>298.55</v>
      </c>
      <c r="H92" s="12">
        <v>1028.8499999999999</v>
      </c>
      <c r="I92" s="12">
        <v>500</v>
      </c>
      <c r="J92" s="12">
        <v>500</v>
      </c>
      <c r="K92" s="12">
        <v>500</v>
      </c>
      <c r="L92" s="12">
        <v>500</v>
      </c>
      <c r="M92" s="12">
        <v>500</v>
      </c>
    </row>
    <row r="93" spans="1:13" x14ac:dyDescent="0.3">
      <c r="A93" s="35">
        <v>634</v>
      </c>
      <c r="B93" s="7" t="s">
        <v>29</v>
      </c>
      <c r="C93" s="8">
        <v>240</v>
      </c>
      <c r="D93" s="8">
        <v>10</v>
      </c>
      <c r="E93" s="8">
        <v>500</v>
      </c>
      <c r="F93" s="8"/>
      <c r="G93" s="8"/>
      <c r="H93" s="8"/>
      <c r="I93" s="8"/>
      <c r="J93" s="8"/>
      <c r="K93" s="8"/>
      <c r="L93" s="8"/>
      <c r="M93" s="8"/>
    </row>
    <row r="94" spans="1:13" x14ac:dyDescent="0.3">
      <c r="A94" s="51">
        <v>635</v>
      </c>
      <c r="B94" s="9" t="s">
        <v>30</v>
      </c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</row>
    <row r="95" spans="1:13" x14ac:dyDescent="0.3">
      <c r="A95" s="51">
        <v>637</v>
      </c>
      <c r="B95" s="9" t="s">
        <v>31</v>
      </c>
      <c r="C95" s="10"/>
      <c r="D95" s="10">
        <v>561</v>
      </c>
      <c r="E95" s="10"/>
      <c r="F95" s="10">
        <v>550</v>
      </c>
      <c r="G95" s="10"/>
      <c r="H95" s="10"/>
      <c r="I95" s="10"/>
      <c r="J95" s="10"/>
      <c r="K95" s="10"/>
      <c r="L95" s="10"/>
      <c r="M95" s="10"/>
    </row>
    <row r="96" spans="1:13" x14ac:dyDescent="0.3">
      <c r="A96" s="29" t="s">
        <v>74</v>
      </c>
      <c r="B96" s="2" t="s">
        <v>75</v>
      </c>
      <c r="C96" s="3">
        <f t="shared" ref="C96:E96" si="19">SUM(C98)</f>
        <v>38.5</v>
      </c>
      <c r="D96" s="3">
        <f t="shared" si="19"/>
        <v>38.4</v>
      </c>
      <c r="E96" s="3">
        <f t="shared" si="19"/>
        <v>40</v>
      </c>
      <c r="F96" s="3">
        <f>SUM(F98)</f>
        <v>38.4</v>
      </c>
      <c r="G96" s="3">
        <f>SUM(G97:G98)</f>
        <v>2337.4</v>
      </c>
      <c r="H96" s="3">
        <f t="shared" ref="H96:M96" si="20">SUM(H97:H98)</f>
        <v>38.4</v>
      </c>
      <c r="I96" s="3">
        <f t="shared" si="20"/>
        <v>40</v>
      </c>
      <c r="J96" s="3">
        <f t="shared" si="20"/>
        <v>45</v>
      </c>
      <c r="K96" s="3">
        <f t="shared" si="20"/>
        <v>45</v>
      </c>
      <c r="L96" s="3">
        <f t="shared" si="20"/>
        <v>45</v>
      </c>
      <c r="M96" s="3">
        <f t="shared" si="20"/>
        <v>45</v>
      </c>
    </row>
    <row r="97" spans="1:13" x14ac:dyDescent="0.3">
      <c r="A97" s="36" t="s">
        <v>90</v>
      </c>
      <c r="B97" s="37" t="s">
        <v>30</v>
      </c>
      <c r="C97" s="54"/>
      <c r="D97" s="54"/>
      <c r="E97" s="54"/>
      <c r="F97" s="54"/>
      <c r="G97" s="6">
        <v>2299</v>
      </c>
      <c r="H97" s="6"/>
      <c r="I97" s="54"/>
      <c r="J97" s="6"/>
      <c r="K97" s="54"/>
      <c r="L97" s="54"/>
      <c r="M97" s="54"/>
    </row>
    <row r="98" spans="1:13" x14ac:dyDescent="0.3">
      <c r="A98" s="13">
        <v>637</v>
      </c>
      <c r="B98" s="31" t="s">
        <v>31</v>
      </c>
      <c r="C98" s="16">
        <v>38.5</v>
      </c>
      <c r="D98" s="16">
        <v>38.4</v>
      </c>
      <c r="E98" s="16">
        <v>40</v>
      </c>
      <c r="F98" s="16">
        <v>38.4</v>
      </c>
      <c r="G98" s="16">
        <v>38.4</v>
      </c>
      <c r="H98" s="16">
        <v>38.4</v>
      </c>
      <c r="I98" s="16">
        <v>40</v>
      </c>
      <c r="J98" s="16">
        <v>45</v>
      </c>
      <c r="K98" s="16">
        <v>45</v>
      </c>
      <c r="L98" s="16">
        <v>45</v>
      </c>
      <c r="M98" s="16">
        <v>45</v>
      </c>
    </row>
    <row r="99" spans="1:13" x14ac:dyDescent="0.3">
      <c r="A99" s="29" t="s">
        <v>51</v>
      </c>
      <c r="B99" s="30" t="s">
        <v>50</v>
      </c>
      <c r="C99" s="3">
        <f t="shared" ref="C99:M99" si="21">SUM(C100:C105)</f>
        <v>417.32</v>
      </c>
      <c r="D99" s="3">
        <f t="shared" si="21"/>
        <v>906.58</v>
      </c>
      <c r="E99" s="3">
        <f t="shared" si="21"/>
        <v>850</v>
      </c>
      <c r="F99" s="3">
        <f t="shared" si="21"/>
        <v>650</v>
      </c>
      <c r="G99" s="3">
        <f t="shared" si="21"/>
        <v>2720.7</v>
      </c>
      <c r="H99" s="3">
        <f t="shared" si="21"/>
        <v>547.98</v>
      </c>
      <c r="I99" s="3">
        <f t="shared" si="21"/>
        <v>550</v>
      </c>
      <c r="J99" s="3">
        <f t="shared" si="21"/>
        <v>650</v>
      </c>
      <c r="K99" s="3">
        <f t="shared" si="21"/>
        <v>650</v>
      </c>
      <c r="L99" s="3">
        <f t="shared" si="21"/>
        <v>650</v>
      </c>
      <c r="M99" s="3">
        <f t="shared" si="21"/>
        <v>650</v>
      </c>
    </row>
    <row r="100" spans="1:13" x14ac:dyDescent="0.3">
      <c r="A100" s="32">
        <v>621</v>
      </c>
      <c r="B100" s="11" t="s">
        <v>25</v>
      </c>
      <c r="C100" s="12">
        <v>187</v>
      </c>
      <c r="D100" s="12">
        <v>374.89</v>
      </c>
      <c r="E100" s="12">
        <v>350</v>
      </c>
      <c r="F100" s="12">
        <v>250</v>
      </c>
      <c r="G100" s="12">
        <v>76.8</v>
      </c>
      <c r="H100" s="12"/>
      <c r="I100" s="12"/>
      <c r="J100" s="12"/>
      <c r="K100" s="12"/>
      <c r="L100" s="12"/>
      <c r="M100" s="12"/>
    </row>
    <row r="101" spans="1:13" x14ac:dyDescent="0.3">
      <c r="A101" s="32">
        <v>625</v>
      </c>
      <c r="B101" s="11" t="s">
        <v>57</v>
      </c>
      <c r="C101" s="12"/>
      <c r="D101" s="12"/>
      <c r="E101" s="12"/>
      <c r="F101" s="12"/>
      <c r="G101" s="12">
        <v>173.18</v>
      </c>
      <c r="H101" s="12"/>
      <c r="I101" s="12"/>
      <c r="J101" s="12"/>
      <c r="K101" s="12"/>
      <c r="L101" s="12"/>
      <c r="M101" s="12"/>
    </row>
    <row r="102" spans="1:13" x14ac:dyDescent="0.3">
      <c r="A102" s="32">
        <v>632</v>
      </c>
      <c r="B102" s="11" t="s">
        <v>27</v>
      </c>
      <c r="C102" s="12">
        <v>187</v>
      </c>
      <c r="D102" s="12">
        <v>374.89</v>
      </c>
      <c r="E102" s="12">
        <v>350</v>
      </c>
      <c r="F102" s="12">
        <v>250</v>
      </c>
      <c r="G102" s="12">
        <v>245</v>
      </c>
      <c r="H102" s="12">
        <v>267.73</v>
      </c>
      <c r="I102" s="12">
        <v>350</v>
      </c>
      <c r="J102" s="12">
        <v>350</v>
      </c>
      <c r="K102" s="12">
        <v>350</v>
      </c>
      <c r="L102" s="12">
        <v>350</v>
      </c>
      <c r="M102" s="12">
        <v>350</v>
      </c>
    </row>
    <row r="103" spans="1:13" x14ac:dyDescent="0.3">
      <c r="A103" s="32">
        <v>633</v>
      </c>
      <c r="B103" s="11" t="s">
        <v>28</v>
      </c>
      <c r="C103" s="12">
        <v>43.32</v>
      </c>
      <c r="D103" s="12">
        <v>109.7</v>
      </c>
      <c r="E103" s="12">
        <v>150</v>
      </c>
      <c r="F103" s="12">
        <v>150</v>
      </c>
      <c r="G103" s="12">
        <v>1401.95</v>
      </c>
      <c r="H103" s="12">
        <v>280.25</v>
      </c>
      <c r="I103" s="12">
        <v>200</v>
      </c>
      <c r="J103" s="12">
        <v>300</v>
      </c>
      <c r="K103" s="12">
        <v>300</v>
      </c>
      <c r="L103" s="12">
        <v>300</v>
      </c>
      <c r="M103" s="12">
        <v>300</v>
      </c>
    </row>
    <row r="104" spans="1:13" x14ac:dyDescent="0.3">
      <c r="A104" s="32">
        <v>634</v>
      </c>
      <c r="B104" s="11" t="s">
        <v>29</v>
      </c>
      <c r="C104" s="12"/>
      <c r="D104" s="12"/>
      <c r="E104" s="12"/>
      <c r="F104" s="12"/>
      <c r="G104" s="12">
        <v>55.77</v>
      </c>
      <c r="H104" s="12"/>
      <c r="I104" s="12"/>
      <c r="J104" s="12"/>
      <c r="K104" s="12"/>
      <c r="L104" s="12"/>
      <c r="M104" s="12"/>
    </row>
    <row r="105" spans="1:13" x14ac:dyDescent="0.3">
      <c r="A105" s="35">
        <v>637</v>
      </c>
      <c r="B105" s="7" t="s">
        <v>31</v>
      </c>
      <c r="C105" s="8"/>
      <c r="D105" s="8">
        <v>47.1</v>
      </c>
      <c r="E105" s="8"/>
      <c r="F105" s="8"/>
      <c r="G105" s="8">
        <v>768</v>
      </c>
      <c r="H105" s="8"/>
      <c r="I105" s="8"/>
      <c r="J105" s="8"/>
      <c r="K105" s="8"/>
      <c r="L105" s="8"/>
      <c r="M105" s="8"/>
    </row>
    <row r="106" spans="1:13" x14ac:dyDescent="0.3">
      <c r="A106" s="29" t="s">
        <v>68</v>
      </c>
      <c r="B106" s="2" t="s">
        <v>69</v>
      </c>
      <c r="C106" s="3">
        <f>SUM(C108)</f>
        <v>19.39</v>
      </c>
      <c r="D106" s="3">
        <f>SUM(D108)</f>
        <v>0</v>
      </c>
      <c r="E106" s="3">
        <f t="shared" ref="E106:F106" si="22">SUM(E108)</f>
        <v>0</v>
      </c>
      <c r="F106" s="3">
        <f t="shared" si="22"/>
        <v>50</v>
      </c>
      <c r="G106" s="3">
        <f>SUM(G107:G108)</f>
        <v>37.950000000000003</v>
      </c>
      <c r="H106" s="3">
        <f t="shared" ref="H106:M106" si="23">SUM(H107:H108)</f>
        <v>28</v>
      </c>
      <c r="I106" s="3">
        <f t="shared" si="23"/>
        <v>40</v>
      </c>
      <c r="J106" s="3">
        <f t="shared" si="23"/>
        <v>40</v>
      </c>
      <c r="K106" s="3">
        <f t="shared" si="23"/>
        <v>40</v>
      </c>
      <c r="L106" s="3">
        <f t="shared" si="23"/>
        <v>40</v>
      </c>
      <c r="M106" s="3">
        <f t="shared" si="23"/>
        <v>40</v>
      </c>
    </row>
    <row r="107" spans="1:13" x14ac:dyDescent="0.3">
      <c r="A107" s="58">
        <v>633</v>
      </c>
      <c r="B107" s="5" t="s">
        <v>28</v>
      </c>
      <c r="C107" s="6">
        <v>19.39</v>
      </c>
      <c r="D107" s="6"/>
      <c r="E107" s="6"/>
      <c r="F107" s="6">
        <v>50</v>
      </c>
      <c r="G107" s="6">
        <v>37.950000000000003</v>
      </c>
      <c r="H107" s="6">
        <v>28</v>
      </c>
      <c r="I107" s="6">
        <v>40</v>
      </c>
      <c r="J107" s="6">
        <v>40</v>
      </c>
      <c r="K107" s="6">
        <v>40</v>
      </c>
      <c r="L107" s="6">
        <v>40</v>
      </c>
      <c r="M107" s="6">
        <v>40</v>
      </c>
    </row>
    <row r="108" spans="1:13" x14ac:dyDescent="0.3">
      <c r="A108" s="56">
        <v>641</v>
      </c>
      <c r="B108" s="57" t="s">
        <v>13</v>
      </c>
      <c r="C108" s="44">
        <v>19.39</v>
      </c>
      <c r="D108" s="44"/>
      <c r="E108" s="44"/>
      <c r="F108" s="44">
        <v>50</v>
      </c>
      <c r="G108" s="44"/>
      <c r="H108" s="44"/>
      <c r="I108" s="44"/>
      <c r="J108" s="44"/>
      <c r="K108" s="44"/>
      <c r="L108" s="44"/>
      <c r="M108" s="44"/>
    </row>
    <row r="109" spans="1:13" x14ac:dyDescent="0.3">
      <c r="A109" s="45" t="s">
        <v>82</v>
      </c>
      <c r="B109" s="19" t="s">
        <v>81</v>
      </c>
      <c r="C109" s="47">
        <f>SUM(C110)</f>
        <v>0</v>
      </c>
      <c r="D109" s="47">
        <f>SUM(D110)</f>
        <v>206.31</v>
      </c>
      <c r="E109" s="47">
        <f t="shared" ref="E109:M109" si="24">SUM(E110)</f>
        <v>0</v>
      </c>
      <c r="F109" s="47">
        <f t="shared" si="24"/>
        <v>100</v>
      </c>
      <c r="G109" s="47">
        <f t="shared" si="24"/>
        <v>429.96</v>
      </c>
      <c r="H109" s="47">
        <f t="shared" si="24"/>
        <v>299.83</v>
      </c>
      <c r="I109" s="47">
        <f t="shared" si="24"/>
        <v>500</v>
      </c>
      <c r="J109" s="47">
        <f t="shared" si="24"/>
        <v>500</v>
      </c>
      <c r="K109" s="47">
        <f t="shared" si="24"/>
        <v>500</v>
      </c>
      <c r="L109" s="47">
        <f t="shared" si="24"/>
        <v>500</v>
      </c>
      <c r="M109" s="47">
        <f t="shared" si="24"/>
        <v>500</v>
      </c>
    </row>
    <row r="110" spans="1:13" x14ac:dyDescent="0.3">
      <c r="A110" s="13">
        <v>642</v>
      </c>
      <c r="B110" s="31" t="s">
        <v>83</v>
      </c>
      <c r="C110" s="16"/>
      <c r="D110" s="16">
        <v>206.31</v>
      </c>
      <c r="E110" s="16"/>
      <c r="F110" s="16">
        <v>100</v>
      </c>
      <c r="G110" s="16">
        <v>429.96</v>
      </c>
      <c r="H110" s="16">
        <v>299.83</v>
      </c>
      <c r="I110" s="16">
        <v>500</v>
      </c>
      <c r="J110" s="16">
        <v>500</v>
      </c>
      <c r="K110" s="16">
        <v>500</v>
      </c>
      <c r="L110" s="16">
        <v>500</v>
      </c>
      <c r="M110" s="16">
        <v>500</v>
      </c>
    </row>
    <row r="111" spans="1:13" x14ac:dyDescent="0.3">
      <c r="A111" s="29" t="s">
        <v>70</v>
      </c>
      <c r="B111" s="2" t="s">
        <v>71</v>
      </c>
      <c r="C111" s="3">
        <f t="shared" ref="C111:M111" si="25">SUM(C112:C112)</f>
        <v>300</v>
      </c>
      <c r="D111" s="3">
        <f t="shared" si="25"/>
        <v>220</v>
      </c>
      <c r="E111" s="3">
        <f t="shared" si="25"/>
        <v>300</v>
      </c>
      <c r="F111" s="3">
        <f t="shared" si="25"/>
        <v>300</v>
      </c>
      <c r="G111" s="3">
        <f t="shared" si="25"/>
        <v>480</v>
      </c>
      <c r="H111" s="3">
        <f t="shared" si="25"/>
        <v>540</v>
      </c>
      <c r="I111" s="3">
        <f t="shared" si="25"/>
        <v>500</v>
      </c>
      <c r="J111" s="3">
        <f t="shared" si="25"/>
        <v>500</v>
      </c>
      <c r="K111" s="3">
        <f t="shared" si="25"/>
        <v>500</v>
      </c>
      <c r="L111" s="3">
        <f t="shared" si="25"/>
        <v>500</v>
      </c>
      <c r="M111" s="3">
        <f t="shared" si="25"/>
        <v>500</v>
      </c>
    </row>
    <row r="112" spans="1:13" x14ac:dyDescent="0.3">
      <c r="A112" s="36" t="s">
        <v>36</v>
      </c>
      <c r="B112" s="37" t="s">
        <v>28</v>
      </c>
      <c r="C112" s="6">
        <v>300</v>
      </c>
      <c r="D112" s="6">
        <v>220</v>
      </c>
      <c r="E112" s="6">
        <v>300</v>
      </c>
      <c r="F112" s="6">
        <v>300</v>
      </c>
      <c r="G112" s="6">
        <v>480</v>
      </c>
      <c r="H112" s="6">
        <v>540</v>
      </c>
      <c r="I112" s="6">
        <v>500</v>
      </c>
      <c r="J112" s="6">
        <v>500</v>
      </c>
      <c r="K112" s="6">
        <v>500</v>
      </c>
      <c r="L112" s="6">
        <v>500</v>
      </c>
      <c r="M112" s="6">
        <v>500</v>
      </c>
    </row>
    <row r="113" spans="1:13" x14ac:dyDescent="0.3">
      <c r="A113" s="29" t="s">
        <v>64</v>
      </c>
      <c r="B113" s="2" t="s">
        <v>65</v>
      </c>
      <c r="C113" s="3">
        <f>SUM(C115)</f>
        <v>2962.96</v>
      </c>
      <c r="D113" s="3">
        <f>SUM(D115)</f>
        <v>4040.6</v>
      </c>
      <c r="E113" s="3"/>
      <c r="F113" s="3"/>
      <c r="G113" s="3">
        <f>SUM(G114:G115)</f>
        <v>924</v>
      </c>
      <c r="H113" s="3">
        <f>SUM(H114:H115)</f>
        <v>3117</v>
      </c>
      <c r="I113" s="3">
        <f t="shared" ref="I113:M113" si="26">SUM(I114:I115)</f>
        <v>1200</v>
      </c>
      <c r="J113" s="3">
        <f t="shared" si="26"/>
        <v>3259</v>
      </c>
      <c r="K113" s="3">
        <f t="shared" si="26"/>
        <v>1200</v>
      </c>
      <c r="L113" s="3">
        <f t="shared" si="26"/>
        <v>1200</v>
      </c>
      <c r="M113" s="3">
        <f t="shared" si="26"/>
        <v>1200</v>
      </c>
    </row>
    <row r="114" spans="1:13" x14ac:dyDescent="0.3">
      <c r="A114" s="36" t="s">
        <v>80</v>
      </c>
      <c r="B114" s="37" t="s">
        <v>13</v>
      </c>
      <c r="C114" s="54"/>
      <c r="D114" s="54"/>
      <c r="E114" s="54"/>
      <c r="F114" s="54"/>
      <c r="G114" s="6"/>
      <c r="H114" s="6"/>
      <c r="I114" s="54"/>
      <c r="J114" s="54"/>
      <c r="K114" s="54"/>
      <c r="L114" s="54"/>
      <c r="M114" s="54"/>
    </row>
    <row r="115" spans="1:13" x14ac:dyDescent="0.3">
      <c r="A115" s="13">
        <v>642</v>
      </c>
      <c r="B115" s="31" t="s">
        <v>32</v>
      </c>
      <c r="C115" s="16">
        <v>2962.96</v>
      </c>
      <c r="D115" s="16">
        <v>4040.6</v>
      </c>
      <c r="E115" s="16"/>
      <c r="F115" s="16">
        <v>4500</v>
      </c>
      <c r="G115" s="16">
        <v>924</v>
      </c>
      <c r="H115" s="16">
        <v>3117</v>
      </c>
      <c r="I115" s="16">
        <v>1200</v>
      </c>
      <c r="J115" s="16">
        <v>3259</v>
      </c>
      <c r="K115" s="16">
        <v>1200</v>
      </c>
      <c r="L115" s="16">
        <v>1200</v>
      </c>
      <c r="M115" s="16">
        <v>1200</v>
      </c>
    </row>
    <row r="116" spans="1:13" x14ac:dyDescent="0.3">
      <c r="A116" s="60" t="s">
        <v>19</v>
      </c>
      <c r="B116" s="60"/>
      <c r="C116" s="4" t="e">
        <f>SUM(C99,C96,C90,C86,C81,C73,#REF!,C70,C64,C56,C54,C49,C37,C23,C106,C111,C113)</f>
        <v>#REF!</v>
      </c>
      <c r="D116" s="4" t="e">
        <f>SUM(D99,D96,D90,D86,D81,D73,#REF!,D70,D64,D56,D54,D49,D37,D23,D106,D109,D111,D113)</f>
        <v>#REF!</v>
      </c>
      <c r="E116" s="4" t="e">
        <f>SUM(E99,E96,E90,E86,E81,E73,#REF!,E70,E64,E56,E54,E49,E37,E23,E106,E111,E113)</f>
        <v>#REF!</v>
      </c>
      <c r="F116" s="4" t="e">
        <f>SUM(F99,F96,F90,F86,F81,F73,#REF!,F70,F64,F56,F54,F49,F47,F37,F23,F106,F111,F113)</f>
        <v>#REF!</v>
      </c>
      <c r="G116" s="4">
        <f t="shared" ref="G116:M116" si="27">SUM(G109,G99,G96,G90,G86,G81,G73,G70,G64,G56,G54,G49,G47,G37,G23,G106,G111,G113)</f>
        <v>62680.409999999996</v>
      </c>
      <c r="H116" s="4">
        <f t="shared" si="27"/>
        <v>77173.01999999999</v>
      </c>
      <c r="I116" s="4">
        <f t="shared" si="27"/>
        <v>65014</v>
      </c>
      <c r="J116" s="4">
        <f t="shared" si="27"/>
        <v>69639</v>
      </c>
      <c r="K116" s="4">
        <f t="shared" si="27"/>
        <v>66164</v>
      </c>
      <c r="L116" s="4">
        <f t="shared" si="27"/>
        <v>66164</v>
      </c>
      <c r="M116" s="4">
        <f t="shared" si="27"/>
        <v>66164</v>
      </c>
    </row>
    <row r="117" spans="1:13" x14ac:dyDescent="0.3">
      <c r="A117" s="11">
        <v>711</v>
      </c>
      <c r="B117" s="11" t="s">
        <v>91</v>
      </c>
      <c r="C117" s="12"/>
      <c r="D117" s="12">
        <v>1020</v>
      </c>
      <c r="E117" s="12"/>
      <c r="F117" s="12"/>
      <c r="G117" s="12"/>
      <c r="H117" s="12"/>
      <c r="I117" s="12"/>
      <c r="J117" s="12"/>
      <c r="K117" s="12"/>
      <c r="L117" s="12"/>
      <c r="M117" s="12"/>
    </row>
    <row r="118" spans="1:13" x14ac:dyDescent="0.3">
      <c r="A118" s="7">
        <v>713</v>
      </c>
      <c r="B118" s="7" t="s">
        <v>92</v>
      </c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 spans="1:13" x14ac:dyDescent="0.3">
      <c r="A119" s="31">
        <v>713</v>
      </c>
      <c r="B119" s="31" t="s">
        <v>93</v>
      </c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</row>
    <row r="120" spans="1:13" x14ac:dyDescent="0.3">
      <c r="A120" s="9">
        <v>717</v>
      </c>
      <c r="B120" s="9" t="s">
        <v>58</v>
      </c>
      <c r="C120" s="10">
        <v>59241.86</v>
      </c>
      <c r="D120" s="10"/>
      <c r="E120" s="10"/>
      <c r="F120" s="10">
        <v>19883</v>
      </c>
      <c r="G120" s="10"/>
      <c r="H120" s="10">
        <v>900</v>
      </c>
      <c r="I120" s="10">
        <v>22736</v>
      </c>
      <c r="J120" s="10">
        <v>57836</v>
      </c>
      <c r="K120" s="10">
        <v>11586</v>
      </c>
      <c r="L120" s="10"/>
      <c r="M120" s="10"/>
    </row>
    <row r="121" spans="1:13" x14ac:dyDescent="0.3">
      <c r="A121" s="60" t="s">
        <v>20</v>
      </c>
      <c r="B121" s="60"/>
      <c r="C121" s="4">
        <f t="shared" ref="C121:M121" si="28">SUM(C117:C120)</f>
        <v>59241.86</v>
      </c>
      <c r="D121" s="4">
        <f t="shared" si="28"/>
        <v>1020</v>
      </c>
      <c r="E121" s="4">
        <f t="shared" si="28"/>
        <v>0</v>
      </c>
      <c r="F121" s="4">
        <f t="shared" si="28"/>
        <v>19883</v>
      </c>
      <c r="G121" s="4">
        <f t="shared" si="28"/>
        <v>0</v>
      </c>
      <c r="H121" s="4">
        <f t="shared" si="28"/>
        <v>900</v>
      </c>
      <c r="I121" s="4">
        <f t="shared" si="28"/>
        <v>22736</v>
      </c>
      <c r="J121" s="4">
        <f t="shared" si="28"/>
        <v>57836</v>
      </c>
      <c r="K121" s="4">
        <f t="shared" si="28"/>
        <v>11586</v>
      </c>
      <c r="L121" s="4">
        <f t="shared" si="28"/>
        <v>0</v>
      </c>
      <c r="M121" s="4">
        <f t="shared" si="28"/>
        <v>0</v>
      </c>
    </row>
    <row r="122" spans="1:13" x14ac:dyDescent="0.3">
      <c r="A122" s="22">
        <v>821</v>
      </c>
      <c r="B122" s="23" t="s">
        <v>76</v>
      </c>
      <c r="C122" s="24">
        <v>834</v>
      </c>
      <c r="D122" s="24">
        <v>5004</v>
      </c>
      <c r="E122" s="24">
        <v>5004</v>
      </c>
      <c r="F122" s="24">
        <v>5004</v>
      </c>
      <c r="G122" s="24"/>
      <c r="H122" s="24"/>
      <c r="I122" s="24"/>
      <c r="J122" s="24"/>
      <c r="K122" s="24"/>
      <c r="L122" s="24"/>
      <c r="M122" s="24"/>
    </row>
    <row r="123" spans="1:13" ht="15" thickBot="1" x14ac:dyDescent="0.35">
      <c r="A123" s="60" t="s">
        <v>16</v>
      </c>
      <c r="B123" s="60"/>
      <c r="C123" s="4">
        <f>SUM(C122)</f>
        <v>834</v>
      </c>
      <c r="D123" s="4">
        <f>SUM(D122)</f>
        <v>5004</v>
      </c>
      <c r="E123" s="4">
        <f t="shared" ref="E123:M123" si="29">SUM(E122)</f>
        <v>5004</v>
      </c>
      <c r="F123" s="4">
        <f t="shared" si="29"/>
        <v>5004</v>
      </c>
      <c r="G123" s="4">
        <f t="shared" si="29"/>
        <v>0</v>
      </c>
      <c r="H123" s="4">
        <f t="shared" si="29"/>
        <v>0</v>
      </c>
      <c r="I123" s="4">
        <f t="shared" si="29"/>
        <v>0</v>
      </c>
      <c r="J123" s="4">
        <f t="shared" si="29"/>
        <v>0</v>
      </c>
      <c r="K123" s="4">
        <f t="shared" si="29"/>
        <v>0</v>
      </c>
      <c r="L123" s="4">
        <f t="shared" si="29"/>
        <v>0</v>
      </c>
      <c r="M123" s="4">
        <f t="shared" si="29"/>
        <v>0</v>
      </c>
    </row>
    <row r="124" spans="1:13" ht="15" thickTop="1" x14ac:dyDescent="0.3">
      <c r="A124" s="61" t="s">
        <v>21</v>
      </c>
      <c r="B124" s="61"/>
      <c r="C124" s="48" t="e">
        <f t="shared" ref="C124:M124" si="30">SUM(C123,C121,C116)</f>
        <v>#REF!</v>
      </c>
      <c r="D124" s="48" t="e">
        <f t="shared" si="30"/>
        <v>#REF!</v>
      </c>
      <c r="E124" s="48" t="e">
        <f t="shared" si="30"/>
        <v>#REF!</v>
      </c>
      <c r="F124" s="48" t="e">
        <f t="shared" si="30"/>
        <v>#REF!</v>
      </c>
      <c r="G124" s="48">
        <f t="shared" si="30"/>
        <v>62680.409999999996</v>
      </c>
      <c r="H124" s="48">
        <f t="shared" si="30"/>
        <v>78073.01999999999</v>
      </c>
      <c r="I124" s="48">
        <f t="shared" si="30"/>
        <v>87750</v>
      </c>
      <c r="J124" s="48">
        <f t="shared" si="30"/>
        <v>127475</v>
      </c>
      <c r="K124" s="48">
        <f t="shared" si="30"/>
        <v>77750</v>
      </c>
      <c r="L124" s="48">
        <f t="shared" si="30"/>
        <v>66164</v>
      </c>
      <c r="M124" s="48">
        <f t="shared" si="30"/>
        <v>66164</v>
      </c>
    </row>
    <row r="125" spans="1:13" x14ac:dyDescent="0.3">
      <c r="F125" s="40" t="e">
        <f>F19-F124</f>
        <v>#REF!</v>
      </c>
      <c r="G125" s="40"/>
      <c r="H125" s="40"/>
      <c r="I125" s="40"/>
      <c r="J125" s="40">
        <f>J19-J124</f>
        <v>19871</v>
      </c>
      <c r="K125" s="40">
        <f>K19-K124</f>
        <v>0</v>
      </c>
      <c r="L125" s="40">
        <f>L19-L124</f>
        <v>11586</v>
      </c>
      <c r="M125" s="40">
        <f>M19-M124</f>
        <v>11586</v>
      </c>
    </row>
    <row r="126" spans="1:13" x14ac:dyDescent="0.3">
      <c r="K126" s="40"/>
    </row>
  </sheetData>
  <mergeCells count="11">
    <mergeCell ref="A1:M1"/>
    <mergeCell ref="A116:B116"/>
    <mergeCell ref="A121:B121"/>
    <mergeCell ref="A123:B123"/>
    <mergeCell ref="A124:B124"/>
    <mergeCell ref="A2:B2"/>
    <mergeCell ref="A19:B19"/>
    <mergeCell ref="A18:B18"/>
    <mergeCell ref="A14:B14"/>
    <mergeCell ref="A12:B12"/>
    <mergeCell ref="A21:B21"/>
  </mergeCells>
  <pageMargins left="0.70866141732283472" right="0.70866141732283472" top="0.55118110236220474" bottom="0.55118110236220474" header="0.31496062992125984" footer="0.31496062992125984"/>
  <pageSetup paperSize="9" scale="74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Hárok1</vt:lpstr>
      <vt:lpstr>Hárok1!Názvy_tlače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KRÁĽOVÁ Miroslava</dc:creator>
  <cp:lastModifiedBy>Erika</cp:lastModifiedBy>
  <cp:lastPrinted>2016-12-22T13:42:41Z</cp:lastPrinted>
  <dcterms:created xsi:type="dcterms:W3CDTF">2015-11-05T08:31:44Z</dcterms:created>
  <dcterms:modified xsi:type="dcterms:W3CDTF">2025-10-01T14:09:40Z</dcterms:modified>
</cp:coreProperties>
</file>