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Kryci list" sheetId="1" state="visible" r:id="rId2"/>
    <sheet name="Rekapitulacia" sheetId="2" state="visible" r:id="rId3"/>
    <sheet name="Prehlad" sheetId="3" state="visible" r:id="rId4"/>
  </sheets>
  <definedNames>
    <definedName function="false" hidden="false" localSheetId="0" name="_xlnm.Print_Titles" vbProcedure="false">'Kryci list'!$8:$10</definedName>
    <definedName function="false" hidden="false" name="Excel_BuiltIn__FilterDatabase" vbProcedure="false">#REF!</definedName>
    <definedName function="false" hidden="false" name="fakt1R" vbProcedure="false">#REF!</definedName>
    <definedName function="false" hidden="false" localSheetId="0" name="Excel_BuiltIn_Print_Area" vbProcedure="false">'Kryci list'!$A:$J</definedName>
    <definedName function="false" hidden="false" localSheetId="0" name="_xlnm.Print_Area" vbProcedure="false">'Kryci list'!$A:$J;'Kryci list'!$A:$O;'Kryci list'!$A:$F</definedName>
    <definedName function="false" hidden="false" localSheetId="0" name="_xlnm.Print_Titles" vbProcedure="false">'Kryci list'!$8:$10</definedName>
    <definedName function="false" hidden="false" localSheetId="1" name="Excel_BuiltIn_Print_Area" vbProcedure="false">Rekapitulacia!$A:$F</definedName>
    <definedName function="false" hidden="false" localSheetId="1" name="Excel_BuiltIn_Print_Titles" vbProcedure="false">Rekapitulacia!$8:$10</definedName>
    <definedName function="false" hidden="false" localSheetId="2" name="Excel_BuiltIn_Print_Area" vbProcedure="false">Prehlad!$A:$O</definedName>
    <definedName function="false" hidden="false" localSheetId="2" name="Excel_BuiltIn_Print_Titles" vbProcedure="false">Prehlad!$8:$10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<sst xmlns="http://schemas.openxmlformats.org/spreadsheetml/2006/main" count="764" uniqueCount="312">
  <si>
    <t xml:space="preserve"> Ing. Račáková</t>
  </si>
  <si>
    <t xml:space="preserve">V module</t>
  </si>
  <si>
    <t xml:space="preserve">Hlavička1</t>
  </si>
  <si>
    <t xml:space="preserve">Mena</t>
  </si>
  <si>
    <t xml:space="preserve">Hlavička2</t>
  </si>
  <si>
    <t xml:space="preserve">Obdobie</t>
  </si>
  <si>
    <t xml:space="preserve">Stavba :Rekonštrukcia autobusových zastávok v obci Horné Mladonice</t>
  </si>
  <si>
    <t xml:space="preserve">Miesto:</t>
  </si>
  <si>
    <t xml:space="preserve">Rozpočet</t>
  </si>
  <si>
    <t xml:space="preserve">Krycí list rozpočtu v</t>
  </si>
  <si>
    <t xml:space="preserve">EUR</t>
  </si>
  <si>
    <t xml:space="preserve">Objekt :SO-02 Zastávka "B"</t>
  </si>
  <si>
    <t xml:space="preserve">JKSO :</t>
  </si>
  <si>
    <t xml:space="preserve">Čerpanie</t>
  </si>
  <si>
    <t xml:space="preserve">Krycí list splátky v</t>
  </si>
  <si>
    <t xml:space="preserve">SKK</t>
  </si>
  <si>
    <t xml:space="preserve">za obdobie</t>
  </si>
  <si>
    <t xml:space="preserve">Mesiac 1999</t>
  </si>
  <si>
    <t xml:space="preserve">VK</t>
  </si>
  <si>
    <t xml:space="preserve">Krycí list výrobnej kalkulácie v</t>
  </si>
  <si>
    <t xml:space="preserve">Rozpočet: </t>
  </si>
  <si>
    <t xml:space="preserve">Zmluva č.: </t>
  </si>
  <si>
    <t xml:space="preserve">Spracoval:</t>
  </si>
  <si>
    <t xml:space="preserve">Dňa:</t>
  </si>
  <si>
    <t xml:space="preserve">VF</t>
  </si>
  <si>
    <t xml:space="preserve">Odberateľ:</t>
  </si>
  <si>
    <t xml:space="preserve">Obec Horné Mladonice</t>
  </si>
  <si>
    <t xml:space="preserve">IČO:</t>
  </si>
  <si>
    <t xml:space="preserve">      Horné Mladonice</t>
  </si>
  <si>
    <t xml:space="preserve">DIČ:</t>
  </si>
  <si>
    <t xml:space="preserve">Dodávateľ:</t>
  </si>
  <si>
    <t xml:space="preserve">      </t>
  </si>
  <si>
    <t xml:space="preserve">Projektant:</t>
  </si>
  <si>
    <t xml:space="preserve">Ing.Arch.Ivan SUPUKA</t>
  </si>
  <si>
    <t xml:space="preserve">97404 Banská Bystrica</t>
  </si>
  <si>
    <t xml:space="preserve">M3 OP</t>
  </si>
  <si>
    <t xml:space="preserve">M</t>
  </si>
  <si>
    <t xml:space="preserve">M2 ZP</t>
  </si>
  <si>
    <t xml:space="preserve">M2 UP</t>
  </si>
  <si>
    <t xml:space="preserve">A</t>
  </si>
  <si>
    <t xml:space="preserve"> ZRN</t>
  </si>
  <si>
    <t xml:space="preserve">konštrukcie a práce</t>
  </si>
  <si>
    <t xml:space="preserve">materiál</t>
  </si>
  <si>
    <t xml:space="preserve">spolu ZRN</t>
  </si>
  <si>
    <t xml:space="preserve">B</t>
  </si>
  <si>
    <t xml:space="preserve"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</si>
  <si>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</si>
  <si>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</si>
  <si>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</si>
  <si>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</si>
  <si>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</si>
  <si>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</si>
  <si>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</si>
  <si>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</si>
  <si>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</si>
  <si>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</si>
  <si>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 xml:space="preserve">C</t>
  </si>
  <si>
    <t xml:space="preserve">NUS - náklady umiestnenia stavby</t>
  </si>
  <si>
    <t xml:space="preserve">D</t>
  </si>
  <si>
    <t xml:space="preserve"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</si>
  <si>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</si>
  <si>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</si>
  <si>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</si>
  <si>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</si>
  <si>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</si>
  <si>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</si>
  <si>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</si>
  <si>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</si>
  <si>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 xml:space="preserve">projektant, rozpočtár cenár</t>
  </si>
  <si>
    <t xml:space="preserve">pečiatka:</t>
  </si>
  <si>
    <t xml:space="preserve">E</t>
  </si>
  <si>
    <t xml:space="preserve">Celkové náklady</t>
  </si>
  <si>
    <t xml:space="preserve">Súčet riadkov 5, 10, 15 a 20: </t>
  </si>
  <si>
    <t xml:space="preserve">podpis:</t>
  </si>
  <si>
    <t xml:space="preserve"> DPH  20% z:</t>
  </si>
  <si>
    <t xml:space="preserve">dátum:</t>
  </si>
  <si>
    <t xml:space="preserve"> DPH   0% z:</t>
  </si>
  <si>
    <t xml:space="preserve">Sučet riadkov 21 až 23: </t>
  </si>
  <si>
    <t xml:space="preserve">F</t>
  </si>
  <si>
    <t xml:space="preserve"> Odpočet - prípočet</t>
  </si>
  <si>
    <t xml:space="preserve">odberateľ, obstarávateľ</t>
  </si>
  <si>
    <t xml:space="preserve">dodávateľ, zhotoviteľ</t>
  </si>
  <si>
    <t xml:space="preserve">Odberateľ: Obec Horné Mladonice</t>
  </si>
  <si>
    <t xml:space="preserve">Spracoval:                                         </t>
  </si>
  <si>
    <t xml:space="preserve">Projektant: Ing.Arch.Ivan SUPUKA</t>
  </si>
  <si>
    <t xml:space="preserve">JKSO : </t>
  </si>
  <si>
    <t xml:space="preserve">Rekapitulácia rozpočtu v</t>
  </si>
  <si>
    <t xml:space="preserve">Dodávateľ: </t>
  </si>
  <si>
    <t xml:space="preserve">Dátum: </t>
  </si>
  <si>
    <t xml:space="preserve">Rekapitulácia splátky v</t>
  </si>
  <si>
    <t xml:space="preserve">Rekapitulácia výrobnej kalkulácie v</t>
  </si>
  <si>
    <t xml:space="preserve">Ing. Račáková</t>
  </si>
  <si>
    <t xml:space="preserve">Popis položky, stavebného dielu, remesla</t>
  </si>
  <si>
    <t xml:space="preserve">Konštrukcie</t>
  </si>
  <si>
    <t xml:space="preserve">Špecifikovaný</t>
  </si>
  <si>
    <t xml:space="preserve">Spolu</t>
  </si>
  <si>
    <t xml:space="preserve">Hmotnosť v tonách</t>
  </si>
  <si>
    <t xml:space="preserve">Suť v tonách</t>
  </si>
  <si>
    <t xml:space="preserve">a práce</t>
  </si>
  <si>
    <t xml:space="preserve">Nh</t>
  </si>
  <si>
    <t xml:space="preserve">1 - ZEMNE PRÁCE</t>
  </si>
  <si>
    <t xml:space="preserve">2 - ZÁKLADY</t>
  </si>
  <si>
    <t xml:space="preserve">3 - ZVISLÉ A KOMPLETNÉ KONŠTRUKCIE</t>
  </si>
  <si>
    <t xml:space="preserve">4 - VODOROVNÉ KONŠTRUKCIE</t>
  </si>
  <si>
    <t xml:space="preserve">5 - KOMUNIKÁCIE</t>
  </si>
  <si>
    <t xml:space="preserve">6 - ÚPRAVY POVRCHOV, PODLAHY, VÝPLNE</t>
  </si>
  <si>
    <t xml:space="preserve">9 - OSTATNÉ KONŠTRUKCIE A PRÁCE</t>
  </si>
  <si>
    <t xml:space="preserve">PRÁCE A DODÁVKY HSV  spolu: </t>
  </si>
  <si>
    <t xml:space="preserve">762 - Konštrukcie tesárske</t>
  </si>
  <si>
    <t xml:space="preserve">765 - Krytiny tvrdé</t>
  </si>
  <si>
    <t xml:space="preserve">766 - Konštrukcie stolárske</t>
  </si>
  <si>
    <t xml:space="preserve">782 - Obklady z kameňa</t>
  </si>
  <si>
    <t xml:space="preserve">783 - Nátery</t>
  </si>
  <si>
    <t xml:space="preserve">PRÁCE A DODÁVKY PSV  spolu: </t>
  </si>
  <si>
    <t xml:space="preserve">Za rozpočet celkom</t>
  </si>
  <si>
    <t xml:space="preserve">Prehľad rozpočtových nákladov v</t>
  </si>
  <si>
    <t xml:space="preserve">Súpis vykonaných prác a dodávok v</t>
  </si>
  <si>
    <t xml:space="preserve">Prehľad kalkulovaných nákladov v</t>
  </si>
  <si>
    <t xml:space="preserve">Por.</t>
  </si>
  <si>
    <t xml:space="preserve">Kód</t>
  </si>
  <si>
    <t xml:space="preserve">Kód položky</t>
  </si>
  <si>
    <t xml:space="preserve">Popis položky, stavebného dielu, remesla,</t>
  </si>
  <si>
    <t xml:space="preserve">Množstvo</t>
  </si>
  <si>
    <t xml:space="preserve">Merná</t>
  </si>
  <si>
    <t xml:space="preserve">Jednotková</t>
  </si>
  <si>
    <t xml:space="preserve">DPH</t>
  </si>
  <si>
    <t xml:space="preserve">Pozícia</t>
  </si>
  <si>
    <t xml:space="preserve">Vyňatý</t>
  </si>
  <si>
    <t xml:space="preserve">Vysoká sadzba</t>
  </si>
  <si>
    <t xml:space="preserve">Typ</t>
  </si>
  <si>
    <t xml:space="preserve">číslo</t>
  </si>
  <si>
    <t xml:space="preserve">cenníka</t>
  </si>
  <si>
    <t xml:space="preserve">výkaz-výmer</t>
  </si>
  <si>
    <t xml:space="preserve">výmera</t>
  </si>
  <si>
    <t xml:space="preserve">jednotka</t>
  </si>
  <si>
    <t xml:space="preserve">cena</t>
  </si>
  <si>
    <t xml:space="preserve">%</t>
  </si>
  <si>
    <t xml:space="preserve">rozpočtované</t>
  </si>
  <si>
    <t xml:space="preserve">od začiatku</t>
  </si>
  <si>
    <t xml:space="preserve">dodatok</t>
  </si>
  <si>
    <t xml:space="preserve">z režimu stavba</t>
  </si>
  <si>
    <t xml:space="preserve">DPH ( materiál )</t>
  </si>
  <si>
    <t xml:space="preserve">položky</t>
  </si>
  <si>
    <t xml:space="preserve">PRÁCE A DODÁVKY HSV</t>
  </si>
  <si>
    <t xml:space="preserve">272</t>
  </si>
  <si>
    <t xml:space="preserve">12110-1101   </t>
  </si>
  <si>
    <t xml:space="preserve">Odstránenie ornice s premiestnením do 50 m                                      </t>
  </si>
  <si>
    <t xml:space="preserve">m3      </t>
  </si>
  <si>
    <t xml:space="preserve">                    </t>
  </si>
  <si>
    <t xml:space="preserve">45.11.21</t>
  </si>
  <si>
    <t xml:space="preserve">001</t>
  </si>
  <si>
    <t xml:space="preserve">12220-1101   </t>
  </si>
  <si>
    <t xml:space="preserve">Odkopávky a prekopávky nezapaž. v horn. tr. 3 do 100 m3                         </t>
  </si>
  <si>
    <t xml:space="preserve">12220-1109   </t>
  </si>
  <si>
    <t xml:space="preserve">Príplatok za lepivosť horniny tr.3                                              </t>
  </si>
  <si>
    <t xml:space="preserve">13120-1101   </t>
  </si>
  <si>
    <t xml:space="preserve">Hĺbenie jám nezapaž. v horn. tr. 3 do 100 m3                                    </t>
  </si>
  <si>
    <t xml:space="preserve">45.11.24</t>
  </si>
  <si>
    <t xml:space="preserve">13120-1109   </t>
  </si>
  <si>
    <t xml:space="preserve">Príplatok za lepivosť v horn. tr. 3                                             </t>
  </si>
  <si>
    <t xml:space="preserve">16260-1102   </t>
  </si>
  <si>
    <t xml:space="preserve">Vodorovné premiestnenie výkopu do 5000 m horn. tr. 1-4                          </t>
  </si>
  <si>
    <t xml:space="preserve">17120-1201   </t>
  </si>
  <si>
    <t xml:space="preserve">Uloženie sypaniny na skládku                                                    </t>
  </si>
  <si>
    <t xml:space="preserve">232</t>
  </si>
  <si>
    <t xml:space="preserve">18100-6113   </t>
  </si>
  <si>
    <t xml:space="preserve">Rozprestr. zeminy schop. zúrod. v rovine hr. do 20 cm                           </t>
  </si>
  <si>
    <t xml:space="preserve">m2      </t>
  </si>
  <si>
    <t xml:space="preserve">45.11.23</t>
  </si>
  <si>
    <t xml:space="preserve">1 - ZEMNE PRÁCE  spolu: </t>
  </si>
  <si>
    <t xml:space="preserve">21590-1101   </t>
  </si>
  <si>
    <t xml:space="preserve">Zhutnenie podložia z hor. súdr. do 92%PS a nesúdr. Id do 0,8                    </t>
  </si>
  <si>
    <t xml:space="preserve">011</t>
  </si>
  <si>
    <t xml:space="preserve">27331-3611   </t>
  </si>
  <si>
    <t xml:space="preserve">Základové dosky z betónu prostého tr. B 20 (C16/20)                             </t>
  </si>
  <si>
    <t xml:space="preserve">45.25.32</t>
  </si>
  <si>
    <t xml:space="preserve">27335-1215   </t>
  </si>
  <si>
    <t xml:space="preserve">Debnenie základových dosiek zhotovenie                                          </t>
  </si>
  <si>
    <t xml:space="preserve">27335-1216   </t>
  </si>
  <si>
    <t xml:space="preserve">Debnenie základových dosiek odstránenie                                         </t>
  </si>
  <si>
    <t xml:space="preserve">27336-2021   </t>
  </si>
  <si>
    <t xml:space="preserve">Výstuž základových dosiek zo zvarovaných sietí KARI                             </t>
  </si>
  <si>
    <t xml:space="preserve">t       </t>
  </si>
  <si>
    <t xml:space="preserve">27531-3611   </t>
  </si>
  <si>
    <t xml:space="preserve">Základové pätky z betónu prostého tr. B 20 (C16/20)                             </t>
  </si>
  <si>
    <t xml:space="preserve">002</t>
  </si>
  <si>
    <t xml:space="preserve">28997-1211   </t>
  </si>
  <si>
    <t xml:space="preserve">Zhotovenie vrstvy z geotextílie v sklone do 1:5 šírka do 3 m                    </t>
  </si>
  <si>
    <t xml:space="preserve">45.25.21</t>
  </si>
  <si>
    <t xml:space="preserve">MAT</t>
  </si>
  <si>
    <t xml:space="preserve">693 665140   </t>
  </si>
  <si>
    <t xml:space="preserve">Geotextília polypropylénová TATRATEX PP 400g/m2                                 </t>
  </si>
  <si>
    <t xml:space="preserve">17.20.10</t>
  </si>
  <si>
    <t xml:space="preserve">2 - ZÁKLADY  spolu: </t>
  </si>
  <si>
    <t xml:space="preserve">34227-2536   </t>
  </si>
  <si>
    <t xml:space="preserve">Priečky PPP Ytong hr.150mm 550kg/m3                                             </t>
  </si>
  <si>
    <t xml:space="preserve">45.25.50</t>
  </si>
  <si>
    <t xml:space="preserve">3 - ZVISLÉ A KOMPLETNÉ KONŠTRUKCIE  spolu: </t>
  </si>
  <si>
    <t xml:space="preserve">321</t>
  </si>
  <si>
    <t xml:space="preserve">45156-1111   </t>
  </si>
  <si>
    <t xml:space="preserve">Lôžko pod dlažbu z kameniva drob. drv. hr. do 10 cm                             </t>
  </si>
  <si>
    <t xml:space="preserve">45.24.13</t>
  </si>
  <si>
    <t xml:space="preserve">4 - VODOROVNÉ KONŠTRUKCIE  spolu: </t>
  </si>
  <si>
    <t xml:space="preserve">221</t>
  </si>
  <si>
    <t xml:space="preserve">56485-1111   </t>
  </si>
  <si>
    <t xml:space="preserve">Podklad zo štrkodrte hr. 15 cm                                                  </t>
  </si>
  <si>
    <t xml:space="preserve">45.23.11</t>
  </si>
  <si>
    <t xml:space="preserve">59621-1130   </t>
  </si>
  <si>
    <t xml:space="preserve">Kladenie zámkovej dlažby pre chodcov hr. 6 cm sk. C do 50 m2                    </t>
  </si>
  <si>
    <t xml:space="preserve">45.23.12</t>
  </si>
  <si>
    <t xml:space="preserve">592 45030R   </t>
  </si>
  <si>
    <t xml:space="preserve">Dlažba zámková hr.6 prírodná                                                    </t>
  </si>
  <si>
    <t xml:space="preserve">26.61.11</t>
  </si>
  <si>
    <t xml:space="preserve">59681-1111   </t>
  </si>
  <si>
    <t xml:space="preserve">Kladenie betónovej dlažby do lôžka z kameniva ťaženého                          </t>
  </si>
  <si>
    <t xml:space="preserve">592 45650R   </t>
  </si>
  <si>
    <t xml:space="preserve">Dlažba betónová 50x25x8 prírodná                                                </t>
  </si>
  <si>
    <t xml:space="preserve">59691-1230   </t>
  </si>
  <si>
    <t xml:space="preserve">Kladenie zámkovej dlažby na cesty hr. 8 cm sk. C pl do 50 m2                    </t>
  </si>
  <si>
    <t xml:space="preserve">592 45031R   </t>
  </si>
  <si>
    <t xml:space="preserve">Dlažba zámková hr.8 prírodná                                                    </t>
  </si>
  <si>
    <t xml:space="preserve">5 - KOMUNIKÁCIE  spolu: </t>
  </si>
  <si>
    <t xml:space="preserve">62246-6115   </t>
  </si>
  <si>
    <t xml:space="preserve">Príprava podkladu-Betonkontakt,pod omietky vonk.stien, zvýš. priľnavosti        </t>
  </si>
  <si>
    <t xml:space="preserve">45.41.10</t>
  </si>
  <si>
    <t xml:space="preserve">62247-4116   </t>
  </si>
  <si>
    <t xml:space="preserve">Omietka vonk. stien zo suchých zmesí na Ytong hr.12 mm                          </t>
  </si>
  <si>
    <t xml:space="preserve">62248-4010   </t>
  </si>
  <si>
    <t xml:space="preserve">Potiahnutie vonk. stien sklotextilnou mriežkou do tmelu                         </t>
  </si>
  <si>
    <t xml:space="preserve">6 - ÚPRAVY POVRCHOV, PODLAHY, VÝPLNE  spolu: </t>
  </si>
  <si>
    <t xml:space="preserve">91656-1111   </t>
  </si>
  <si>
    <t xml:space="preserve">Osadenie záhonového obrubníka betónového do lôžka z betónu s bočnou oporou      </t>
  </si>
  <si>
    <t xml:space="preserve">m       </t>
  </si>
  <si>
    <t xml:space="preserve">592 173208   </t>
  </si>
  <si>
    <t xml:space="preserve">Obrubník záhonový 100x5x20                                                      </t>
  </si>
  <si>
    <t xml:space="preserve">kus     </t>
  </si>
  <si>
    <t xml:space="preserve">91776-2111   </t>
  </si>
  <si>
    <t xml:space="preserve">Osadenie chodník. obrubníka betónového ležatého s oporou do lôžka z betónu      </t>
  </si>
  <si>
    <t xml:space="preserve">592 174500   </t>
  </si>
  <si>
    <t xml:space="preserve">Obrubník chodníkový ABO 1-15 100x15x30                                          </t>
  </si>
  <si>
    <t xml:space="preserve">91810-1111   </t>
  </si>
  <si>
    <t xml:space="preserve">Lôžko pod obrubníky, krajníky, obruby z betónu tr. B 12,5 - B 15                </t>
  </si>
  <si>
    <t xml:space="preserve">99822-3011   </t>
  </si>
  <si>
    <t xml:space="preserve">Presun hmôt pre komunikácie, kryt dlaždený                                      </t>
  </si>
  <si>
    <t xml:space="preserve">45.23.14</t>
  </si>
  <si>
    <t xml:space="preserve">000</t>
  </si>
  <si>
    <t xml:space="preserve">99999-0005   </t>
  </si>
  <si>
    <t xml:space="preserve">Konštrukcie a práce HSV, HZS T5 - DMT prístrešku,nepredvídané práce             </t>
  </si>
  <si>
    <t xml:space="preserve">hod     </t>
  </si>
  <si>
    <t xml:space="preserve">45.45.13</t>
  </si>
  <si>
    <t xml:space="preserve">9 - OSTATNÉ KONŠTRUKCIE A PRÁCE  spolu: </t>
  </si>
  <si>
    <t xml:space="preserve">PRÁCE A DODÁVKY PSV</t>
  </si>
  <si>
    <t xml:space="preserve">762</t>
  </si>
  <si>
    <t xml:space="preserve">76213-2135   </t>
  </si>
  <si>
    <t xml:space="preserve">Montáž debnenia stien z dosiek hobľovaných na zraz                              </t>
  </si>
  <si>
    <t xml:space="preserve">I</t>
  </si>
  <si>
    <t xml:space="preserve">45.42.13</t>
  </si>
  <si>
    <t xml:space="preserve">605 125480   </t>
  </si>
  <si>
    <t xml:space="preserve">Doska SM omietaná 2 24 170-240                                                  </t>
  </si>
  <si>
    <t xml:space="preserve">20.10.10</t>
  </si>
  <si>
    <t xml:space="preserve">76219-5000   </t>
  </si>
  <si>
    <t xml:space="preserve">Spojovacie a ochranné prostriedky k montáži stien                               </t>
  </si>
  <si>
    <t xml:space="preserve">76231-111R   </t>
  </si>
  <si>
    <t xml:space="preserve">Montáž a dod. kotevných želiez stĺpov - papuče                                  </t>
  </si>
  <si>
    <t xml:space="preserve">76234-2203   </t>
  </si>
  <si>
    <t xml:space="preserve">Montáž latovania striech, rozpätie 22 až 36 cm, vrátane vyrez. otvor. do 0,25 m2</t>
  </si>
  <si>
    <t xml:space="preserve">45.22.11</t>
  </si>
  <si>
    <t xml:space="preserve">605 171123   </t>
  </si>
  <si>
    <t xml:space="preserve">Strešná lata 3,5x5cm SM 1 400-600cm                                             </t>
  </si>
  <si>
    <t xml:space="preserve">76239-5000   </t>
  </si>
  <si>
    <t xml:space="preserve">Spojovacie a ochranné prostriedky k montáži krovov                              </t>
  </si>
  <si>
    <t xml:space="preserve">76271-2110   </t>
  </si>
  <si>
    <t xml:space="preserve">Montáž priestor. viazaných konštr. z hraneného reziva do 120 cm2                </t>
  </si>
  <si>
    <t xml:space="preserve">76271-2130   </t>
  </si>
  <si>
    <t xml:space="preserve">Montáž priestor. viazaných konštr. z hraneného reziva nad 224 do 288 cm2        </t>
  </si>
  <si>
    <t xml:space="preserve">605 16078R   </t>
  </si>
  <si>
    <t xml:space="preserve">Hranol MD 1 hobľovaný                                                           </t>
  </si>
  <si>
    <t xml:space="preserve">76279-5000   </t>
  </si>
  <si>
    <t xml:space="preserve">Spojovacie a ochranné prostriedky k montáži konštrukcií viazaných               </t>
  </si>
  <si>
    <t xml:space="preserve">99876-2201   </t>
  </si>
  <si>
    <t xml:space="preserve">Presun hmôt pre tesárske konštr. v objektoch  výšky do 6 m                      </t>
  </si>
  <si>
    <t xml:space="preserve">%       </t>
  </si>
  <si>
    <t xml:space="preserve">762 - Konštrukcie tesárske  spolu: </t>
  </si>
  <si>
    <t xml:space="preserve">765</t>
  </si>
  <si>
    <t xml:space="preserve">76531-1105   </t>
  </si>
  <si>
    <t xml:space="preserve">Zastreš. jednod. Bobrovkami riedke latovanie na sucho s príslušenstvom          </t>
  </si>
  <si>
    <t xml:space="preserve">45.22.12</t>
  </si>
  <si>
    <t xml:space="preserve">99876-5201   </t>
  </si>
  <si>
    <t xml:space="preserve">Presun hmôt pre krytiny tvrdé na objektoch výšky do 6 m                         </t>
  </si>
  <si>
    <t xml:space="preserve">765 - Krytiny tvrdé  spolu: </t>
  </si>
  <si>
    <t xml:space="preserve">766</t>
  </si>
  <si>
    <t xml:space="preserve">76661-3022   </t>
  </si>
  <si>
    <t xml:space="preserve">Montáž okien nekompl. zdv. do drev. konšt. 1-kríd. do 0,81m2                    </t>
  </si>
  <si>
    <t xml:space="preserve">45.42.11</t>
  </si>
  <si>
    <t xml:space="preserve">611 10011R   </t>
  </si>
  <si>
    <t xml:space="preserve">Rám okna dreveného s povrch. úpravou 650x1000mm                                 </t>
  </si>
  <si>
    <t xml:space="preserve">20.30.11</t>
  </si>
  <si>
    <t xml:space="preserve">99876-6201   </t>
  </si>
  <si>
    <t xml:space="preserve">Presun hmôt pre konštr. stolárske v objektoch výšky do 6 m                      </t>
  </si>
  <si>
    <t xml:space="preserve">766 - Konštrukcie stolárske  spolu: </t>
  </si>
  <si>
    <t xml:space="preserve">782</t>
  </si>
  <si>
    <t xml:space="preserve">78211-114R   </t>
  </si>
  <si>
    <t xml:space="preserve">Montáž a dod. obkladov stien z lomového kameňa nepravidelného tvaru             </t>
  </si>
  <si>
    <t xml:space="preserve">45.43.12</t>
  </si>
  <si>
    <t xml:space="preserve">99878-2201   </t>
  </si>
  <si>
    <t xml:space="preserve">Presun hmôt pre kamenné obklady v objektoch výšky do 6 m                        </t>
  </si>
  <si>
    <t xml:space="preserve">782 - Obklady z kameňa  spolu: </t>
  </si>
  <si>
    <t xml:space="preserve">783</t>
  </si>
  <si>
    <t xml:space="preserve">78372-6300   </t>
  </si>
  <si>
    <t xml:space="preserve">Nátery tesárskych konštr. syntetické lazur. lakom 3x lakovanie                  </t>
  </si>
  <si>
    <t xml:space="preserve">45.44.22</t>
  </si>
  <si>
    <t xml:space="preserve">783 - Nátery  spolu: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</si>
</sst>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&quot; Sk&quot;;[RED]\-#,##0&quot; Sk&quot;"/>
    <numFmt numFmtId="166" formatCode="_-* #,##0&quot; Sk&quot;_-;\-* #,##0&quot; Sk&quot;_-;_-* &quot;- Sk&quot;_-;_-@_-"/>
    <numFmt numFmtId="167" formatCode="@"/>
    <numFmt numFmtId="168" formatCode="#,##0"/>
    <numFmt numFmtId="169" formatCode="#,##0.00"/>
    <numFmt numFmtId="170" formatCode="0.00\ %"/>
    <numFmt numFmtId="171" formatCode="#,##0\ "/>
    <numFmt numFmtId="172" formatCode="#,##0.00000"/>
    <numFmt numFmtId="173" formatCode="#,##0.000"/>
    <numFmt numFmtId="174" formatCode="0.000"/>
  </numFmts>
  <fonts count="27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7"/>
      <name val="Letter Gothic CE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name val="Arial CE"/>
      <family val="0"/>
      <charset val="238"/>
    </font>
    <font>
      <sz val="11"/>
      <color rgb="FF0080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5"/>
      <color rgb="FF333399"/>
      <name val="Calibri"/>
      <family val="2"/>
      <charset val="238"/>
    </font>
    <font>
      <b val="true"/>
      <sz val="13"/>
      <color rgb="FF333399"/>
      <name val="Calibri"/>
      <family val="2"/>
      <charset val="238"/>
    </font>
    <font>
      <b val="true"/>
      <sz val="11"/>
      <color rgb="FF333399"/>
      <name val="Calibri"/>
      <family val="2"/>
      <charset val="238"/>
    </font>
    <font>
      <sz val="11"/>
      <color rgb="FF808000"/>
      <name val="Calibri"/>
      <family val="2"/>
      <charset val="238"/>
    </font>
    <font>
      <b val="true"/>
      <sz val="18"/>
      <color rgb="FF333399"/>
      <name val="Cambria"/>
      <family val="2"/>
      <charset val="238"/>
    </font>
    <font>
      <sz val="11"/>
      <color rgb="FFFF0000"/>
      <name val="Calibri"/>
      <family val="2"/>
      <charset val="238"/>
    </font>
    <font>
      <b val="true"/>
      <sz val="18"/>
      <color rgb="FF336666"/>
      <name val="Cambria"/>
      <family val="2"/>
      <charset val="238"/>
    </font>
    <font>
      <sz val="11"/>
      <color rgb="FF333399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b val="true"/>
      <sz val="11"/>
      <color rgb="FF424242"/>
      <name val="Calibri"/>
      <family val="2"/>
      <charset val="238"/>
    </font>
    <font>
      <sz val="8"/>
      <name val="Arial Narrow"/>
      <family val="2"/>
      <charset val="238"/>
    </font>
    <font>
      <b val="true"/>
      <sz val="10"/>
      <name val="Arial Narrow"/>
      <family val="2"/>
      <charset val="238"/>
    </font>
    <font>
      <b val="true"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8080"/>
        <bgColor rgb="FFCC9CCC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CC99FF"/>
      </patternFill>
    </fill>
    <fill>
      <patternFill patternType="solid">
        <fgColor rgb="FF339933"/>
        <bgColor rgb="FF008000"/>
      </patternFill>
    </fill>
    <fill>
      <patternFill patternType="solid">
        <fgColor rgb="FF996666"/>
        <bgColor rgb="FF808080"/>
      </patternFill>
    </fill>
    <fill>
      <patternFill patternType="solid">
        <fgColor rgb="FF999933"/>
        <bgColor rgb="FF808000"/>
      </patternFill>
    </fill>
    <fill>
      <patternFill patternType="solid">
        <fgColor rgb="FFCC99FF"/>
        <bgColor rgb="FFCC9CCC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0"/>
      </patternFill>
    </fill>
    <fill>
      <patternFill patternType="solid">
        <fgColor rgb="FF33CCCC"/>
        <bgColor rgb="FF00CCFF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3333CC"/>
        <bgColor rgb="FF333399"/>
      </patternFill>
    </fill>
    <fill>
      <patternFill patternType="solid">
        <fgColor rgb="FF666699"/>
        <bgColor rgb="FF808080"/>
      </patternFill>
    </fill>
  </fills>
  <borders count="80">
    <border diagonalUp="false" diagonalDown="false">
      <left/>
      <right/>
      <top/>
      <bottom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/>
      <right/>
      <top/>
      <bottom style="thick">
        <color rgb="FF3333CC"/>
      </bottom>
      <diagonal/>
    </border>
    <border diagonalUp="false" diagonalDown="false">
      <left/>
      <right/>
      <top/>
      <bottom style="thick">
        <color rgb="FFA0E0E0"/>
      </bottom>
      <diagonal/>
    </border>
    <border diagonalUp="false" diagonalDown="false">
      <left/>
      <right/>
      <top/>
      <bottom style="medium">
        <color rgb="FFA0E0E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/>
      <right/>
      <top style="double"/>
      <bottom style="hair"/>
      <diagonal/>
    </border>
    <border diagonalUp="false" diagonalDown="false">
      <left/>
      <right style="double"/>
      <top style="double"/>
      <bottom style="hair"/>
      <diagonal/>
    </border>
    <border diagonalUp="false" diagonalDown="false">
      <left style="double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double"/>
      <top style="hair"/>
      <bottom style="hair"/>
      <diagonal/>
    </border>
    <border diagonalUp="false" diagonalDown="false">
      <left style="double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double"/>
      <top style="hair"/>
      <bottom/>
      <diagonal/>
    </border>
    <border diagonalUp="false" diagonalDown="false">
      <left style="double"/>
      <right/>
      <top style="hair"/>
      <bottom style="double"/>
      <diagonal/>
    </border>
    <border diagonalUp="false" diagonalDown="false">
      <left/>
      <right/>
      <top style="hair"/>
      <bottom style="double"/>
      <diagonal/>
    </border>
    <border diagonalUp="false" diagonalDown="false">
      <left/>
      <right style="double"/>
      <top style="hair"/>
      <bottom style="double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double"/>
      <top/>
      <bottom style="hair"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 style="hair"/>
      <top style="double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/>
      <bottom style="double"/>
      <diagonal/>
    </border>
    <border diagonalUp="false" diagonalDown="false">
      <left style="double"/>
      <right style="hair"/>
      <top style="double"/>
      <bottom style="thin"/>
      <diagonal/>
    </border>
    <border diagonalUp="false" diagonalDown="false">
      <left style="hair"/>
      <right style="hair"/>
      <top style="double"/>
      <bottom style="thin"/>
      <diagonal/>
    </border>
    <border diagonalUp="false" diagonalDown="false">
      <left style="hair"/>
      <right style="double"/>
      <top style="double"/>
      <bottom style="thin"/>
      <diagonal/>
    </border>
    <border diagonalUp="false" diagonalDown="false">
      <left style="hair"/>
      <right/>
      <top style="double"/>
      <bottom style="thin"/>
      <diagonal/>
    </border>
    <border diagonalUp="false" diagonalDown="false">
      <left/>
      <right/>
      <top style="double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double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double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double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double"/>
      <top style="hair"/>
      <bottom style="hair"/>
      <diagonal/>
    </border>
    <border diagonalUp="false" diagonalDown="false">
      <left style="hair"/>
      <right style="double"/>
      <top style="hair"/>
      <bottom/>
      <diagonal/>
    </border>
    <border diagonalUp="false" diagonalDown="false">
      <left style="double"/>
      <right style="hair"/>
      <top style="hair"/>
      <bottom style="double"/>
      <diagonal/>
    </border>
    <border diagonalUp="false" diagonalDown="false">
      <left style="hair"/>
      <right style="hair"/>
      <top style="hair"/>
      <bottom style="double"/>
      <diagonal/>
    </border>
    <border diagonalUp="false" diagonalDown="false">
      <left style="hair"/>
      <right/>
      <top style="hair"/>
      <bottom style="double"/>
      <diagonal/>
    </border>
    <border diagonalUp="false" diagonalDown="false">
      <left style="medium"/>
      <right style="double"/>
      <top style="medium"/>
      <bottom style="double"/>
      <diagonal/>
    </border>
    <border diagonalUp="false" diagonalDown="false">
      <left/>
      <right style="hair"/>
      <top style="hair"/>
      <bottom style="double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double"/>
      <right/>
      <top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hair"/>
      <right/>
      <top style="double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double"/>
      <diagonal/>
    </border>
    <border diagonalUp="false" diagonalDown="false">
      <left style="double"/>
      <right style="hair"/>
      <top style="double"/>
      <bottom style="double"/>
      <diagonal/>
    </border>
    <border diagonalUp="false" diagonalDown="false">
      <left style="hair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 style="hair"/>
      <right style="double"/>
      <top style="double"/>
      <bottom style="double"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 style="thin"/>
      <right style="thick"/>
      <top/>
      <bottom style="thick"/>
      <diagonal/>
    </border>
    <border diagonalUp="false" diagonalDown="false">
      <left/>
      <right style="thin"/>
      <top style="thick"/>
      <bottom style="thin"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thick"/>
      <top/>
      <bottom style="thick"/>
      <diagonal/>
    </border>
  </borders>
  <cellStyleXfs count="10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2" applyFont="true" applyBorder="true" applyAlignment="true" applyProtection="false">
      <alignment horizontal="general" vertical="bottom" textRotation="0" wrapText="false" indent="0" shrinkToFit="false"/>
    </xf>
    <xf numFmtId="164" fontId="8" fillId="12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11" fillId="13" borderId="3" applyFont="true" applyBorder="true" applyAlignment="true" applyProtection="false">
      <alignment horizontal="general" vertical="bottom" textRotation="0" wrapText="false" indent="0" shrinkToFit="false"/>
    </xf>
    <xf numFmtId="164" fontId="11" fillId="13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4" fillId="0" borderId="6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8" applyFont="true" applyBorder="true" applyAlignment="true" applyProtection="false">
      <alignment horizontal="general" vertical="bottom" textRotation="0" wrapText="false" indent="0" shrinkToFit="false"/>
    </xf>
    <xf numFmtId="164" fontId="17" fillId="0" borderId="8" applyFont="true" applyBorder="true" applyAlignment="true" applyProtection="false">
      <alignment horizontal="general" vertical="bottom" textRotation="0" wrapText="false" indent="0" shrinkToFit="false"/>
    </xf>
    <xf numFmtId="164" fontId="7" fillId="0" borderId="9" applyFont="true" applyBorder="true" applyAlignment="true" applyProtection="false">
      <alignment horizontal="general" vertical="bottom" textRotation="0" wrapText="false" indent="0" shrinkToFit="false"/>
    </xf>
    <xf numFmtId="164" fontId="10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1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7" borderId="11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14" borderId="11" applyFont="true" applyBorder="true" applyAlignment="true" applyProtection="false">
      <alignment horizontal="general" vertical="bottom" textRotation="0" wrapText="false" indent="0" shrinkToFit="false"/>
    </xf>
    <xf numFmtId="164" fontId="22" fillId="14" borderId="12" applyFont="true" applyBorder="true" applyAlignment="true" applyProtection="false">
      <alignment horizontal="general" vertical="bottom" textRotation="0" wrapText="false" indent="0" shrinkToFit="false"/>
    </xf>
    <xf numFmtId="164" fontId="8" fillId="12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7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18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0" applyFont="true" applyBorder="false" applyAlignment="true" applyProtection="false">
      <alignment horizontal="general" vertical="bottom" textRotation="0" wrapText="false" indent="0" shrinkToFit="false"/>
    </xf>
    <xf numFmtId="164" fontId="6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16" borderId="0" applyFont="true" applyBorder="false" applyAlignment="true" applyProtection="false">
      <alignment horizontal="general" vertical="bottom" textRotation="0" wrapText="false" indent="0" shrinkToFit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4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0" xfId="73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3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4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4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5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7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7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18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9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0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1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2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3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3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4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5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6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6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7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8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29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30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13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31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15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5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32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27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8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33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29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3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34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5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35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6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7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8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39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0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1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0" borderId="41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42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43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44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45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0" borderId="1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46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0" borderId="47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48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49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0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3" fillId="0" borderId="5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51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52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3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1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37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3" fillId="0" borderId="26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3" fillId="0" borderId="54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5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3" fillId="0" borderId="17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3" fillId="0" borderId="55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1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53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6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57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57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8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56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0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59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32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59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3" fillId="0" borderId="55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23" fillId="0" borderId="60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5" fillId="0" borderId="61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2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63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3" fillId="0" borderId="64" xfId="74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3" fillId="0" borderId="65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57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6" xfId="7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67" xfId="7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6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6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2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4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7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3" fillId="0" borderId="7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7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7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9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1 000 Sk" xfId="20"/>
    <cellStyle name="1 000,-  Sk" xfId="21"/>
    <cellStyle name="1 000,- Kč" xfId="22"/>
    <cellStyle name="1 000,- Sk" xfId="23"/>
    <cellStyle name="1000 Sk_fakturuj99" xfId="24"/>
    <cellStyle name="20 % - zvýraznenie1" xfId="25"/>
    <cellStyle name="20 % - zvýraznenie2" xfId="26"/>
    <cellStyle name="20 % - zvýraznenie3" xfId="27"/>
    <cellStyle name="20 % - zvýraznenie4" xfId="28"/>
    <cellStyle name="20 % - zvýraznenie5" xfId="29"/>
    <cellStyle name="20 % - zvýraznenie6" xfId="30"/>
    <cellStyle name="20 % – Zvýraznění1" xfId="31"/>
    <cellStyle name="20 % – Zvýraznění2" xfId="32"/>
    <cellStyle name="20 % – Zvýraznění3" xfId="33"/>
    <cellStyle name="20 % – Zvýraznění4" xfId="34"/>
    <cellStyle name="20 % – Zvýraznění5" xfId="35"/>
    <cellStyle name="20 % – Zvýraznění6" xfId="36"/>
    <cellStyle name="40 % - zvýraznenie1" xfId="37"/>
    <cellStyle name="40 % - zvýraznenie2" xfId="38"/>
    <cellStyle name="40 % - zvýraznenie3" xfId="39"/>
    <cellStyle name="40 % - zvýraznenie4" xfId="40"/>
    <cellStyle name="40 % - zvýraznenie5" xfId="41"/>
    <cellStyle name="40 % - zvýraznenie6" xfId="42"/>
    <cellStyle name="40 % – Zvýraznění1" xfId="43"/>
    <cellStyle name="40 % – Zvýraznění2" xfId="44"/>
    <cellStyle name="40 % – Zvýraznění3" xfId="45"/>
    <cellStyle name="40 % – Zvýraznění4" xfId="46"/>
    <cellStyle name="40 % – Zvýraznění5" xfId="47"/>
    <cellStyle name="40 % – Zvýraznění6" xfId="48"/>
    <cellStyle name="60 % - zvýraznenie1" xfId="49"/>
    <cellStyle name="60 % - zvýraznenie2" xfId="50"/>
    <cellStyle name="60 % - zvýraznenie3" xfId="51"/>
    <cellStyle name="60 % - zvýraznenie4" xfId="52"/>
    <cellStyle name="60 % - zvýraznenie5" xfId="53"/>
    <cellStyle name="60 % - zvýraznenie6" xfId="54"/>
    <cellStyle name="60 % – Zvýraznění1" xfId="55"/>
    <cellStyle name="60 % – Zvýraznění2" xfId="56"/>
    <cellStyle name="60 % – Zvýraznění3" xfId="57"/>
    <cellStyle name="60 % – Zvýraznění4" xfId="58"/>
    <cellStyle name="60 % – Zvýraznění5" xfId="59"/>
    <cellStyle name="60 % – Zvýraznění6" xfId="60"/>
    <cellStyle name="Celkem" xfId="61"/>
    <cellStyle name="Chybně" xfId="62"/>
    <cellStyle name="data" xfId="63"/>
    <cellStyle name="Dobrá" xfId="64"/>
    <cellStyle name="Kontrolná bunka" xfId="65"/>
    <cellStyle name="Kontrolní buňka" xfId="66"/>
    <cellStyle name="Nadpis 1" xfId="67"/>
    <cellStyle name="Nadpis 2" xfId="68"/>
    <cellStyle name="Nadpis 3" xfId="69"/>
    <cellStyle name="Nadpis 4" xfId="70"/>
    <cellStyle name="Neutrálna" xfId="71"/>
    <cellStyle name="Neutrální" xfId="72"/>
    <cellStyle name="normálne_KLs" xfId="73"/>
    <cellStyle name="normálne_KLv" xfId="74"/>
    <cellStyle name="Název" xfId="75"/>
    <cellStyle name="Poznámka" xfId="76"/>
    <cellStyle name="Prepojená bunka" xfId="77"/>
    <cellStyle name="Propojená buňka" xfId="78"/>
    <cellStyle name="Spolu" xfId="79"/>
    <cellStyle name="Správně" xfId="80"/>
    <cellStyle name="TEXT 1" xfId="81"/>
    <cellStyle name="Text upozornenia" xfId="82"/>
    <cellStyle name="Text upozornění" xfId="83"/>
    <cellStyle name="TEXT1" xfId="84"/>
    <cellStyle name="Titul" xfId="85"/>
    <cellStyle name="Vstup" xfId="86"/>
    <cellStyle name="Vysvetľujúci text" xfId="87"/>
    <cellStyle name="Vysvětlující text" xfId="88"/>
    <cellStyle name="Výpočet" xfId="89"/>
    <cellStyle name="Výstup" xfId="90"/>
    <cellStyle name="Zlá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336666"/>
      <rgbColor rgb="FFC0C0C0"/>
      <rgbColor rgb="FF808080"/>
      <rgbColor rgb="FF9999FF"/>
      <rgbColor rgb="FF996666"/>
      <rgbColor rgb="FFFFFFC0"/>
      <rgbColor rgb="FFCCFFFF"/>
      <rgbColor rgb="FF660066"/>
      <rgbColor rgb="FFFF8080"/>
      <rgbColor rgb="FF0066CC"/>
      <rgbColor rgb="FFA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CAF0"/>
      <rgbColor rgb="FFCC9CCC"/>
      <rgbColor rgb="FFCC99FF"/>
      <rgbColor rgb="FFFFCC99"/>
      <rgbColor rgb="FF3333CC"/>
      <rgbColor rgb="FF33CCCC"/>
      <rgbColor rgb="FF999933"/>
      <rgbColor rgb="FFFFCC00"/>
      <rgbColor rgb="FFFF9900"/>
      <rgbColor rgb="FFFF6600"/>
      <rgbColor rgb="FF666699"/>
      <rgbColor rgb="FF969696"/>
      <rgbColor rgb="FF003366"/>
      <rgbColor rgb="FF339933"/>
      <rgbColor rgb="FF003300"/>
      <rgbColor rgb="FF333300"/>
      <rgbColor rgb="FF993300"/>
      <rgbColor rgb="FF993366"/>
      <rgbColor rgb="FF333399"/>
      <rgbColor rgb="FF42424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563760</xdr:colOff>
      <xdr:row>32</xdr:row>
      <xdr:rowOff>10080</xdr:rowOff>
    </xdr:from>
    <xdr:to>
      <xdr:col>5</xdr:col>
      <xdr:colOff>564480</xdr:colOff>
      <xdr:row>40</xdr:row>
      <xdr:rowOff>228600</xdr:rowOff>
    </xdr:to>
    <xdr:sp>
      <xdr:nvSpPr>
        <xdr:cNvPr id="0" name="Line 1"/>
        <xdr:cNvSpPr/>
      </xdr:nvSpPr>
      <xdr:spPr>
        <a:xfrm>
          <a:off x="3327840" y="7458480"/>
          <a:ext cx="720" cy="204732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D4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5" activeCellId="0" sqref="J5"/>
    </sheetView>
  </sheetViews>
  <sheetFormatPr defaultRowHeight="14.65" zeroHeight="false" outlineLevelRow="0" outlineLevelCol="0"/>
  <cols>
    <col collapsed="false" customWidth="true" hidden="false" outlineLevel="0" max="1" min="1" style="1" width="0.7"/>
    <col collapsed="false" customWidth="true" hidden="false" outlineLevel="0" max="2" min="2" style="1" width="3.7"/>
    <col collapsed="false" customWidth="true" hidden="false" outlineLevel="0" max="3" min="3" style="1" width="6.84"/>
    <col collapsed="false" customWidth="true" hidden="false" outlineLevel="0" max="6" min="4" style="1" width="13.97"/>
    <col collapsed="false" customWidth="true" hidden="false" outlineLevel="0" max="7" min="7" style="1" width="3.84"/>
    <col collapsed="false" customWidth="true" hidden="false" outlineLevel="0" max="8" min="8" style="1" width="17.67"/>
    <col collapsed="false" customWidth="true" hidden="false" outlineLevel="0" max="9" min="9" style="1" width="8.68"/>
    <col collapsed="false" customWidth="true" hidden="false" outlineLevel="0" max="10" min="10" style="1" width="13.97"/>
    <col collapsed="false" customWidth="true" hidden="false" outlineLevel="0" max="11" min="11" style="1" width="2.28"/>
    <col collapsed="false" customWidth="true" hidden="false" outlineLevel="0" max="12" min="12" style="1" width="6.84"/>
    <col collapsed="false" customWidth="true" hidden="false" outlineLevel="0" max="23" min="13" style="1" width="9.13"/>
    <col collapsed="false" customWidth="true" hidden="false" outlineLevel="0" max="25" min="24" style="1" width="5.7"/>
    <col collapsed="false" customWidth="true" hidden="false" outlineLevel="0" max="26" min="26" style="1" width="6.55"/>
    <col collapsed="false" customWidth="true" hidden="false" outlineLevel="0" max="27" min="27" style="1" width="21.39"/>
    <col collapsed="false" customWidth="true" hidden="false" outlineLevel="0" max="28" min="28" style="1" width="4.29"/>
    <col collapsed="false" customWidth="true" hidden="false" outlineLevel="0" max="29" min="29" style="1" width="8.27"/>
    <col collapsed="false" customWidth="true" hidden="false" outlineLevel="0" max="30" min="30" style="1" width="8.68"/>
    <col collapsed="false" customWidth="true" hidden="false" outlineLevel="0" max="257" min="31" style="1" width="9.13"/>
    <col collapsed="false" customWidth="true" hidden="false" outlineLevel="0" max="1025" min="258" style="0" width="9.13"/>
  </cols>
  <sheetData>
    <row r="1" customFormat="false" ht="28.5" hidden="false" customHeight="true" outlineLevel="0" collapsed="false">
      <c r="B1" s="2" t="s">
        <v>0</v>
      </c>
      <c r="C1" s="2"/>
      <c r="D1" s="2"/>
      <c r="F1" s="3" t="str">
        <f aca="false">CONCATENATE(AA2," ",AB2," ",AC2," ",AD2)</f>
        <v>Krycí list rozpočtu v EUR</v>
      </c>
      <c r="G1" s="2"/>
      <c r="H1" s="2"/>
      <c r="I1" s="2"/>
      <c r="J1" s="2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customFormat="false" ht="18" hidden="false" customHeight="true" outlineLevel="0" collapsed="false">
      <c r="B2" s="5"/>
      <c r="C2" s="6" t="s">
        <v>6</v>
      </c>
      <c r="D2" s="6"/>
      <c r="E2" s="6"/>
      <c r="F2" s="6"/>
      <c r="G2" s="7" t="s">
        <v>7</v>
      </c>
      <c r="H2" s="6"/>
      <c r="I2" s="6"/>
      <c r="J2" s="8"/>
      <c r="Z2" s="4" t="s">
        <v>8</v>
      </c>
      <c r="AA2" s="9" t="s">
        <v>9</v>
      </c>
      <c r="AB2" s="9" t="s">
        <v>10</v>
      </c>
      <c r="AC2" s="9"/>
      <c r="AD2" s="10"/>
    </row>
    <row r="3" customFormat="false" ht="18" hidden="false" customHeight="true" outlineLevel="0" collapsed="false">
      <c r="B3" s="11"/>
      <c r="C3" s="12" t="s">
        <v>11</v>
      </c>
      <c r="D3" s="12"/>
      <c r="E3" s="12"/>
      <c r="F3" s="12"/>
      <c r="G3" s="13" t="s">
        <v>12</v>
      </c>
      <c r="H3" s="12"/>
      <c r="I3" s="12"/>
      <c r="J3" s="14"/>
      <c r="Z3" s="4" t="s">
        <v>13</v>
      </c>
      <c r="AA3" s="9" t="s">
        <v>14</v>
      </c>
      <c r="AB3" s="9" t="s">
        <v>15</v>
      </c>
      <c r="AC3" s="9" t="s">
        <v>16</v>
      </c>
      <c r="AD3" s="10" t="s">
        <v>17</v>
      </c>
    </row>
    <row r="4" customFormat="false" ht="18" hidden="false" customHeight="true" outlineLevel="0" collapsed="false">
      <c r="B4" s="15"/>
      <c r="C4" s="16"/>
      <c r="D4" s="16"/>
      <c r="E4" s="16"/>
      <c r="F4" s="16"/>
      <c r="G4" s="17"/>
      <c r="H4" s="16"/>
      <c r="I4" s="16"/>
      <c r="J4" s="18"/>
      <c r="Z4" s="4" t="s">
        <v>18</v>
      </c>
      <c r="AA4" s="9" t="s">
        <v>19</v>
      </c>
      <c r="AB4" s="9" t="s">
        <v>15</v>
      </c>
      <c r="AC4" s="9"/>
      <c r="AD4" s="10"/>
    </row>
    <row r="5" customFormat="false" ht="18" hidden="false" customHeight="true" outlineLevel="0" collapsed="false">
      <c r="B5" s="19"/>
      <c r="C5" s="20" t="s">
        <v>20</v>
      </c>
      <c r="D5" s="20"/>
      <c r="E5" s="20" t="s">
        <v>21</v>
      </c>
      <c r="F5" s="21"/>
      <c r="G5" s="21" t="s">
        <v>22</v>
      </c>
      <c r="H5" s="20"/>
      <c r="I5" s="21" t="s">
        <v>23</v>
      </c>
      <c r="J5" s="22"/>
      <c r="Z5" s="4" t="s">
        <v>24</v>
      </c>
      <c r="AA5" s="9" t="s">
        <v>14</v>
      </c>
      <c r="AB5" s="9" t="s">
        <v>15</v>
      </c>
      <c r="AC5" s="9" t="s">
        <v>16</v>
      </c>
      <c r="AD5" s="10" t="s">
        <v>17</v>
      </c>
    </row>
    <row r="6" customFormat="false" ht="18" hidden="false" customHeight="true" outlineLevel="0" collapsed="false">
      <c r="B6" s="5"/>
      <c r="C6" s="6" t="s">
        <v>25</v>
      </c>
      <c r="D6" s="6" t="s">
        <v>26</v>
      </c>
      <c r="E6" s="6"/>
      <c r="F6" s="6"/>
      <c r="G6" s="6" t="s">
        <v>27</v>
      </c>
      <c r="H6" s="6"/>
      <c r="I6" s="6"/>
      <c r="J6" s="8"/>
    </row>
    <row r="7" customFormat="false" ht="18" hidden="false" customHeight="true" outlineLevel="0" collapsed="false">
      <c r="B7" s="23"/>
      <c r="C7" s="24"/>
      <c r="D7" s="25" t="s">
        <v>28</v>
      </c>
      <c r="E7" s="25"/>
      <c r="F7" s="25"/>
      <c r="G7" s="25" t="s">
        <v>29</v>
      </c>
      <c r="H7" s="25"/>
      <c r="I7" s="25"/>
      <c r="J7" s="26"/>
    </row>
    <row r="8" customFormat="false" ht="18" hidden="false" customHeight="true" outlineLevel="0" collapsed="false">
      <c r="B8" s="11"/>
      <c r="C8" s="12" t="s">
        <v>30</v>
      </c>
      <c r="D8" s="12"/>
      <c r="E8" s="12"/>
      <c r="F8" s="12"/>
      <c r="G8" s="12" t="s">
        <v>27</v>
      </c>
      <c r="H8" s="12"/>
      <c r="I8" s="12"/>
      <c r="J8" s="14"/>
    </row>
    <row r="9" customFormat="false" ht="18" hidden="false" customHeight="true" outlineLevel="0" collapsed="false">
      <c r="B9" s="15"/>
      <c r="C9" s="17"/>
      <c r="D9" s="16" t="s">
        <v>31</v>
      </c>
      <c r="E9" s="16"/>
      <c r="F9" s="16"/>
      <c r="G9" s="25" t="s">
        <v>29</v>
      </c>
      <c r="H9" s="16"/>
      <c r="I9" s="16"/>
      <c r="J9" s="18"/>
    </row>
    <row r="10" customFormat="false" ht="18" hidden="false" customHeight="true" outlineLevel="0" collapsed="false">
      <c r="B10" s="11"/>
      <c r="C10" s="12" t="s">
        <v>32</v>
      </c>
      <c r="D10" s="12" t="s">
        <v>33</v>
      </c>
      <c r="E10" s="12"/>
      <c r="F10" s="12"/>
      <c r="G10" s="12" t="s">
        <v>27</v>
      </c>
      <c r="H10" s="12"/>
      <c r="I10" s="12"/>
      <c r="J10" s="14"/>
    </row>
    <row r="11" customFormat="false" ht="18" hidden="false" customHeight="true" outlineLevel="0" collapsed="false">
      <c r="B11" s="27"/>
      <c r="C11" s="28"/>
      <c r="D11" s="28" t="s">
        <v>34</v>
      </c>
      <c r="E11" s="28"/>
      <c r="F11" s="28"/>
      <c r="G11" s="28" t="s">
        <v>29</v>
      </c>
      <c r="H11" s="28"/>
      <c r="I11" s="28"/>
      <c r="J11" s="29"/>
    </row>
    <row r="12" customFormat="false" ht="18" hidden="false" customHeight="true" outlineLevel="0" collapsed="false">
      <c r="B12" s="30" t="n">
        <v>1</v>
      </c>
      <c r="C12" s="6" t="s">
        <v>35</v>
      </c>
      <c r="D12" s="6"/>
      <c r="E12" s="6"/>
      <c r="F12" s="31" t="n">
        <f aca="false">IF(B12&lt;&gt;0,ROUND($J$31/B12,0),0)</f>
        <v>0</v>
      </c>
      <c r="G12" s="7" t="n">
        <v>1</v>
      </c>
      <c r="H12" s="6" t="s">
        <v>36</v>
      </c>
      <c r="I12" s="6"/>
      <c r="J12" s="32" t="n">
        <f aca="false">IF(G12&lt;&gt;0,ROUND($J$31/G12,0),0)</f>
        <v>0</v>
      </c>
    </row>
    <row r="13" customFormat="false" ht="18" hidden="false" customHeight="true" outlineLevel="0" collapsed="false">
      <c r="B13" s="33" t="n">
        <v>1</v>
      </c>
      <c r="C13" s="25" t="s">
        <v>37</v>
      </c>
      <c r="D13" s="25"/>
      <c r="E13" s="25"/>
      <c r="F13" s="34" t="n">
        <f aca="false">IF(B13&lt;&gt;0,ROUND($J$31/B13,0),0)</f>
        <v>0</v>
      </c>
      <c r="G13" s="24"/>
      <c r="H13" s="25"/>
      <c r="I13" s="25"/>
      <c r="J13" s="35" t="n">
        <f aca="false">IF(G13&lt;&gt;0,ROUND($J$31/G13,0),0)</f>
        <v>0</v>
      </c>
    </row>
    <row r="14" customFormat="false" ht="18" hidden="false" customHeight="true" outlineLevel="0" collapsed="false">
      <c r="B14" s="36" t="n">
        <v>1</v>
      </c>
      <c r="C14" s="28" t="s">
        <v>38</v>
      </c>
      <c r="D14" s="28"/>
      <c r="E14" s="28"/>
      <c r="F14" s="37" t="n">
        <f aca="false">IF(B14&lt;&gt;0,ROUND($J$31/B14,0),0)</f>
        <v>0</v>
      </c>
      <c r="G14" s="38"/>
      <c r="H14" s="28"/>
      <c r="I14" s="28"/>
      <c r="J14" s="39" t="n">
        <f aca="false">IF(G14&lt;&gt;0,ROUND($J$31/G14,0),0)</f>
        <v>0</v>
      </c>
    </row>
    <row r="15" customFormat="false" ht="18" hidden="false" customHeight="true" outlineLevel="0" collapsed="false">
      <c r="B15" s="40" t="s">
        <v>39</v>
      </c>
      <c r="C15" s="41" t="s">
        <v>40</v>
      </c>
      <c r="D15" s="42" t="s">
        <v>41</v>
      </c>
      <c r="E15" s="42" t="s">
        <v>42</v>
      </c>
      <c r="F15" s="43" t="s">
        <v>43</v>
      </c>
      <c r="G15" s="40" t="s">
        <v>44</v>
      </c>
      <c r="H15" s="44" t="s">
        <v>45</v>
      </c>
      <c r="I15" s="45"/>
      <c r="J15" s="46"/>
    </row>
    <row r="16" customFormat="false" ht="18" hidden="false" customHeight="true" outlineLevel="0" collapsed="false">
      <c r="B16" s="47" t="n">
        <v>1</v>
      </c>
      <c r="C16" s="48" t="s">
        <v>46</v>
      </c>
      <c r="D16" s="49" t="n">
        <f aca="false">Prehlad!H69</f>
        <v>0</v>
      </c>
      <c r="E16" s="49" t="n">
        <f aca="false">Prehlad!I69</f>
        <v>0</v>
      </c>
      <c r="F16" s="50" t="n">
        <f aca="false">D16+E16</f>
        <v>0</v>
      </c>
      <c r="G16" s="47" t="n">
        <v>6</v>
      </c>
      <c r="H16" s="51" t="s">
        <v>47</v>
      </c>
      <c r="I16" s="52"/>
      <c r="J16" s="50" t="n">
        <v>0</v>
      </c>
    </row>
    <row r="17" customFormat="false" ht="18" hidden="false" customHeight="true" outlineLevel="0" collapsed="false">
      <c r="B17" s="53" t="n">
        <v>2</v>
      </c>
      <c r="C17" s="54" t="s">
        <v>48</v>
      </c>
      <c r="D17" s="55" t="n">
        <f aca="false">Prehlad!H107</f>
        <v>0</v>
      </c>
      <c r="E17" s="55" t="n">
        <f aca="false">Prehlad!I107</f>
        <v>0</v>
      </c>
      <c r="F17" s="50" t="n">
        <f aca="false">D17+E17</f>
        <v>0</v>
      </c>
      <c r="G17" s="53" t="n">
        <v>7</v>
      </c>
      <c r="H17" s="56" t="s">
        <v>49</v>
      </c>
      <c r="I17" s="12"/>
      <c r="J17" s="57" t="n">
        <v>0</v>
      </c>
    </row>
    <row r="18" customFormat="false" ht="18" hidden="false" customHeight="true" outlineLevel="0" collapsed="false">
      <c r="B18" s="53" t="n">
        <v>3</v>
      </c>
      <c r="C18" s="54" t="s">
        <v>50</v>
      </c>
      <c r="D18" s="55"/>
      <c r="E18" s="55"/>
      <c r="F18" s="50" t="n">
        <f aca="false">D18+E18</f>
        <v>0</v>
      </c>
      <c r="G18" s="53" t="n">
        <v>8</v>
      </c>
      <c r="H18" s="56" t="s">
        <v>51</v>
      </c>
      <c r="I18" s="12"/>
      <c r="J18" s="57" t="n">
        <v>0</v>
      </c>
    </row>
    <row r="19" customFormat="false" ht="18" hidden="false" customHeight="true" outlineLevel="0" collapsed="false">
      <c r="B19" s="53" t="n">
        <v>4</v>
      </c>
      <c r="C19" s="54" t="s">
        <v>52</v>
      </c>
      <c r="D19" s="55"/>
      <c r="E19" s="55"/>
      <c r="F19" s="58" t="n">
        <f aca="false">D19+E19</f>
        <v>0</v>
      </c>
      <c r="G19" s="53" t="n">
        <v>9</v>
      </c>
      <c r="H19" s="56" t="s">
        <v>53</v>
      </c>
      <c r="I19" s="12"/>
      <c r="J19" s="57" t="n">
        <v>0</v>
      </c>
    </row>
    <row r="20" customFormat="false" ht="18" hidden="false" customHeight="true" outlineLevel="0" collapsed="false">
      <c r="B20" s="59" t="n">
        <v>5</v>
      </c>
      <c r="C20" s="60" t="s">
        <v>54</v>
      </c>
      <c r="D20" s="61" t="n">
        <f aca="false">SUM(D16:D19)</f>
        <v>0</v>
      </c>
      <c r="E20" s="62" t="n">
        <f aca="false">SUM(E16:E19)</f>
        <v>0</v>
      </c>
      <c r="F20" s="63" t="n">
        <f aca="false">SUM(F16:F19)</f>
        <v>0</v>
      </c>
      <c r="G20" s="64" t="n">
        <v>10</v>
      </c>
      <c r="I20" s="65" t="s">
        <v>55</v>
      </c>
      <c r="J20" s="63" t="n">
        <f aca="false">SUM(J16:J19)</f>
        <v>0</v>
      </c>
    </row>
    <row r="21" customFormat="false" ht="18" hidden="false" customHeight="true" outlineLevel="0" collapsed="false">
      <c r="B21" s="40" t="s">
        <v>56</v>
      </c>
      <c r="C21" s="66"/>
      <c r="D21" s="45" t="s">
        <v>57</v>
      </c>
      <c r="E21" s="45"/>
      <c r="F21" s="46"/>
      <c r="G21" s="40" t="s">
        <v>58</v>
      </c>
      <c r="H21" s="44" t="s">
        <v>59</v>
      </c>
      <c r="I21" s="45"/>
      <c r="J21" s="46"/>
    </row>
    <row r="22" customFormat="false" ht="18" hidden="false" customHeight="true" outlineLevel="0" collapsed="false">
      <c r="B22" s="47" t="n">
        <v>11</v>
      </c>
      <c r="C22" s="51" t="s">
        <v>60</v>
      </c>
      <c r="D22" s="67" t="s">
        <v>53</v>
      </c>
      <c r="E22" s="68" t="n">
        <v>0</v>
      </c>
      <c r="F22" s="50" t="n">
        <v>0</v>
      </c>
      <c r="G22" s="53" t="n">
        <v>16</v>
      </c>
      <c r="H22" s="56" t="s">
        <v>61</v>
      </c>
      <c r="I22" s="69"/>
      <c r="J22" s="57" t="n">
        <v>0</v>
      </c>
    </row>
    <row r="23" customFormat="false" ht="18" hidden="false" customHeight="true" outlineLevel="0" collapsed="false">
      <c r="B23" s="53" t="n">
        <v>12</v>
      </c>
      <c r="C23" s="56" t="s">
        <v>62</v>
      </c>
      <c r="D23" s="70"/>
      <c r="E23" s="71" t="n">
        <v>0</v>
      </c>
      <c r="F23" s="57" t="n">
        <v>0</v>
      </c>
      <c r="G23" s="53" t="n">
        <v>17</v>
      </c>
      <c r="H23" s="56" t="s">
        <v>63</v>
      </c>
      <c r="I23" s="69"/>
      <c r="J23" s="57" t="n">
        <v>0</v>
      </c>
    </row>
    <row r="24" customFormat="false" ht="18" hidden="false" customHeight="true" outlineLevel="0" collapsed="false">
      <c r="B24" s="53" t="n">
        <v>13</v>
      </c>
      <c r="C24" s="56" t="s">
        <v>64</v>
      </c>
      <c r="D24" s="70"/>
      <c r="E24" s="71" t="n">
        <v>0</v>
      </c>
      <c r="F24" s="57" t="n">
        <v>0</v>
      </c>
      <c r="G24" s="53" t="n">
        <v>18</v>
      </c>
      <c r="H24" s="56" t="s">
        <v>65</v>
      </c>
      <c r="I24" s="69"/>
      <c r="J24" s="57" t="n">
        <v>0</v>
      </c>
    </row>
    <row r="25" customFormat="false" ht="18" hidden="false" customHeight="true" outlineLevel="0" collapsed="false">
      <c r="B25" s="53" t="n">
        <v>14</v>
      </c>
      <c r="C25" s="56" t="s">
        <v>53</v>
      </c>
      <c r="D25" s="70"/>
      <c r="E25" s="71" t="n">
        <v>0</v>
      </c>
      <c r="F25" s="57" t="n">
        <v>0</v>
      </c>
      <c r="G25" s="53" t="n">
        <v>19</v>
      </c>
      <c r="H25" s="56" t="s">
        <v>53</v>
      </c>
      <c r="I25" s="69"/>
      <c r="J25" s="57" t="n">
        <v>0</v>
      </c>
    </row>
    <row r="26" customFormat="false" ht="18" hidden="false" customHeight="true" outlineLevel="0" collapsed="false">
      <c r="B26" s="59" t="n">
        <v>15</v>
      </c>
      <c r="C26" s="72"/>
      <c r="D26" s="73"/>
      <c r="E26" s="73" t="s">
        <v>66</v>
      </c>
      <c r="F26" s="63" t="n">
        <f aca="false">SUM(F22:F25)</f>
        <v>0</v>
      </c>
      <c r="G26" s="59" t="n">
        <v>20</v>
      </c>
      <c r="H26" s="72"/>
      <c r="I26" s="73" t="s">
        <v>67</v>
      </c>
      <c r="J26" s="63" t="n">
        <f aca="false">SUM(J22:J25)</f>
        <v>0</v>
      </c>
    </row>
    <row r="27" customFormat="false" ht="18" hidden="false" customHeight="true" outlineLevel="0" collapsed="false">
      <c r="B27" s="74"/>
      <c r="C27" s="75" t="s">
        <v>68</v>
      </c>
      <c r="D27" s="76"/>
      <c r="E27" s="77" t="s">
        <v>69</v>
      </c>
      <c r="F27" s="78"/>
      <c r="G27" s="40" t="s">
        <v>70</v>
      </c>
      <c r="H27" s="44" t="s">
        <v>71</v>
      </c>
      <c r="I27" s="45"/>
      <c r="J27" s="46"/>
    </row>
    <row r="28" customFormat="false" ht="18" hidden="false" customHeight="true" outlineLevel="0" collapsed="false">
      <c r="B28" s="79"/>
      <c r="C28" s="80"/>
      <c r="D28" s="81"/>
      <c r="E28" s="82"/>
      <c r="F28" s="78"/>
      <c r="G28" s="47" t="n">
        <v>21</v>
      </c>
      <c r="H28" s="51"/>
      <c r="I28" s="83" t="s">
        <v>72</v>
      </c>
      <c r="J28" s="50" t="n">
        <f aca="false">ROUND(F20,2)+J20+F26+J26</f>
        <v>0</v>
      </c>
    </row>
    <row r="29" customFormat="false" ht="18" hidden="false" customHeight="true" outlineLevel="0" collapsed="false">
      <c r="B29" s="79"/>
      <c r="C29" s="81" t="s">
        <v>73</v>
      </c>
      <c r="D29" s="81"/>
      <c r="E29" s="84"/>
      <c r="F29" s="78"/>
      <c r="G29" s="53" t="n">
        <v>22</v>
      </c>
      <c r="H29" s="56" t="s">
        <v>74</v>
      </c>
      <c r="I29" s="85" t="n">
        <f aca="false">J28-I30</f>
        <v>0</v>
      </c>
      <c r="J29" s="57" t="n">
        <f aca="false">ROUND((I29*20)/100,2)</f>
        <v>0</v>
      </c>
    </row>
    <row r="30" customFormat="false" ht="18" hidden="false" customHeight="true" outlineLevel="0" collapsed="false">
      <c r="B30" s="11"/>
      <c r="C30" s="12" t="s">
        <v>75</v>
      </c>
      <c r="D30" s="12"/>
      <c r="E30" s="84"/>
      <c r="F30" s="78"/>
      <c r="G30" s="53" t="n">
        <v>23</v>
      </c>
      <c r="H30" s="56" t="s">
        <v>76</v>
      </c>
      <c r="I30" s="85" t="n">
        <f aca="false">SUMIF(Prehlad!O11:O9999,0,Prehlad!J11:J9999)</f>
        <v>0</v>
      </c>
      <c r="J30" s="57" t="n">
        <f aca="false">ROUND((I30*0)/100,1)</f>
        <v>0</v>
      </c>
    </row>
    <row r="31" customFormat="false" ht="18" hidden="false" customHeight="true" outlineLevel="0" collapsed="false">
      <c r="B31" s="79"/>
      <c r="C31" s="81"/>
      <c r="D31" s="81"/>
      <c r="E31" s="84"/>
      <c r="F31" s="78"/>
      <c r="G31" s="59" t="n">
        <v>24</v>
      </c>
      <c r="H31" s="72"/>
      <c r="I31" s="73" t="s">
        <v>77</v>
      </c>
      <c r="J31" s="63" t="n">
        <f aca="false">SUM(J28:J30)</f>
        <v>0</v>
      </c>
    </row>
    <row r="32" customFormat="false" ht="18" hidden="false" customHeight="true" outlineLevel="0" collapsed="false">
      <c r="B32" s="74"/>
      <c r="C32" s="81"/>
      <c r="D32" s="78"/>
      <c r="E32" s="86"/>
      <c r="F32" s="78"/>
      <c r="G32" s="87" t="s">
        <v>78</v>
      </c>
      <c r="H32" s="88" t="s">
        <v>79</v>
      </c>
      <c r="I32" s="89"/>
      <c r="J32" s="90" t="n">
        <v>0</v>
      </c>
    </row>
    <row r="33" customFormat="false" ht="18" hidden="false" customHeight="true" outlineLevel="0" collapsed="false">
      <c r="B33" s="91"/>
      <c r="C33" s="92"/>
      <c r="D33" s="75" t="s">
        <v>80</v>
      </c>
      <c r="E33" s="92"/>
      <c r="F33" s="92"/>
      <c r="G33" s="92"/>
      <c r="H33" s="92" t="s">
        <v>81</v>
      </c>
      <c r="I33" s="92"/>
      <c r="J33" s="93"/>
    </row>
    <row r="34" customFormat="false" ht="18" hidden="false" customHeight="true" outlineLevel="0" collapsed="false">
      <c r="B34" s="79"/>
      <c r="C34" s="80"/>
      <c r="D34" s="81"/>
      <c r="E34" s="81"/>
      <c r="F34" s="80"/>
      <c r="G34" s="81"/>
      <c r="H34" s="81"/>
      <c r="I34" s="81"/>
      <c r="J34" s="94"/>
    </row>
    <row r="35" customFormat="false" ht="18" hidden="false" customHeight="true" outlineLevel="0" collapsed="false">
      <c r="B35" s="79"/>
      <c r="C35" s="81" t="s">
        <v>73</v>
      </c>
      <c r="D35" s="81"/>
      <c r="E35" s="81"/>
      <c r="F35" s="80"/>
      <c r="G35" s="81" t="s">
        <v>73</v>
      </c>
      <c r="H35" s="81"/>
      <c r="I35" s="81"/>
      <c r="J35" s="94"/>
    </row>
    <row r="36" customFormat="false" ht="18" hidden="false" customHeight="true" outlineLevel="0" collapsed="false">
      <c r="B36" s="11"/>
      <c r="C36" s="12" t="s">
        <v>75</v>
      </c>
      <c r="D36" s="12"/>
      <c r="E36" s="12"/>
      <c r="F36" s="13"/>
      <c r="G36" s="12" t="s">
        <v>75</v>
      </c>
      <c r="H36" s="12"/>
      <c r="I36" s="12"/>
      <c r="J36" s="14"/>
    </row>
    <row r="37" customFormat="false" ht="18" hidden="false" customHeight="true" outlineLevel="0" collapsed="false">
      <c r="B37" s="79"/>
      <c r="C37" s="81" t="s">
        <v>69</v>
      </c>
      <c r="D37" s="81"/>
      <c r="E37" s="81"/>
      <c r="F37" s="80"/>
      <c r="G37" s="81" t="s">
        <v>69</v>
      </c>
      <c r="H37" s="81"/>
      <c r="I37" s="81"/>
      <c r="J37" s="94"/>
    </row>
    <row r="38" customFormat="false" ht="18" hidden="false" customHeight="true" outlineLevel="0" collapsed="false">
      <c r="B38" s="79"/>
      <c r="C38" s="81"/>
      <c r="D38" s="81"/>
      <c r="E38" s="81"/>
      <c r="F38" s="81"/>
      <c r="G38" s="81"/>
      <c r="H38" s="81"/>
      <c r="I38" s="81"/>
      <c r="J38" s="94"/>
    </row>
    <row r="39" customFormat="false" ht="18" hidden="false" customHeight="true" outlineLevel="0" collapsed="false">
      <c r="B39" s="79"/>
      <c r="C39" s="81"/>
      <c r="D39" s="81"/>
      <c r="E39" s="81"/>
      <c r="F39" s="81"/>
      <c r="G39" s="81"/>
      <c r="H39" s="81"/>
      <c r="I39" s="81"/>
      <c r="J39" s="94"/>
    </row>
    <row r="40" customFormat="false" ht="18" hidden="false" customHeight="true" outlineLevel="0" collapsed="false">
      <c r="B40" s="79"/>
      <c r="C40" s="81"/>
      <c r="D40" s="81"/>
      <c r="E40" s="81"/>
      <c r="F40" s="81"/>
      <c r="G40" s="81"/>
      <c r="H40" s="81"/>
      <c r="I40" s="81"/>
      <c r="J40" s="94"/>
    </row>
    <row r="41" customFormat="false" ht="18" hidden="false" customHeight="true" outlineLevel="0" collapsed="false">
      <c r="B41" s="27"/>
      <c r="C41" s="28"/>
      <c r="D41" s="28"/>
      <c r="E41" s="28"/>
      <c r="F41" s="28"/>
      <c r="G41" s="28"/>
      <c r="H41" s="28"/>
      <c r="I41" s="28"/>
      <c r="J41" s="29"/>
    </row>
    <row r="42" customFormat="false" ht="14.25" hidden="false" customHeight="true" outlineLevel="0" collapsed="false"/>
    <row r="43" customFormat="false" ht="2.25" hidden="false" customHeight="true" outlineLevel="0" collapsed="false"/>
  </sheetData>
  <printOptions headings="false" gridLines="false" gridLinesSet="true" horizontalCentered="true" verticalCentered="true"/>
  <pageMargins left="0.240277777777778" right="0.270138888888889" top="0.354166666666667" bottom="0.433333333333333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2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E3" activeCellId="0" sqref="E3"/>
    </sheetView>
  </sheetViews>
  <sheetFormatPr defaultRowHeight="14.65" zeroHeight="false" outlineLevelRow="0" outlineLevelCol="0"/>
  <cols>
    <col collapsed="false" customWidth="true" hidden="false" outlineLevel="0" max="1" min="1" style="95" width="42.22"/>
    <col collapsed="false" customWidth="true" hidden="false" outlineLevel="0" max="2" min="2" style="96" width="11.84"/>
    <col collapsed="false" customWidth="true" hidden="false" outlineLevel="0" max="3" min="3" style="96" width="11.4"/>
    <col collapsed="false" customWidth="false" hidden="false" outlineLevel="0" max="4" min="4" style="96" width="11.56"/>
    <col collapsed="false" customWidth="true" hidden="false" outlineLevel="0" max="5" min="5" style="97" width="12.12"/>
    <col collapsed="false" customWidth="true" hidden="false" outlineLevel="0" max="6" min="6" style="98" width="8.55"/>
    <col collapsed="false" customWidth="true" hidden="false" outlineLevel="0" max="7" min="7" style="98" width="9.13"/>
    <col collapsed="false" customWidth="true" hidden="false" outlineLevel="0" max="23" min="8" style="95" width="9.13"/>
    <col collapsed="false" customWidth="true" hidden="false" outlineLevel="0" max="25" min="24" style="95" width="5.7"/>
    <col collapsed="false" customWidth="true" hidden="false" outlineLevel="0" max="26" min="26" style="95" width="6.55"/>
    <col collapsed="false" customWidth="true" hidden="false" outlineLevel="0" max="27" min="27" style="95" width="24.26"/>
    <col collapsed="false" customWidth="true" hidden="false" outlineLevel="0" max="28" min="28" style="95" width="4.29"/>
    <col collapsed="false" customWidth="true" hidden="false" outlineLevel="0" max="29" min="29" style="95" width="8.27"/>
    <col collapsed="false" customWidth="true" hidden="false" outlineLevel="0" max="30" min="30" style="95" width="8.68"/>
    <col collapsed="false" customWidth="true" hidden="false" outlineLevel="0" max="257" min="31" style="95" width="9.13"/>
    <col collapsed="false" customWidth="true" hidden="false" outlineLevel="0" max="1025" min="258" style="0" width="9.13"/>
  </cols>
  <sheetData>
    <row r="1" customFormat="false" ht="14.65" hidden="false" customHeight="false" outlineLevel="0" collapsed="false">
      <c r="A1" s="99" t="s">
        <v>82</v>
      </c>
      <c r="C1" s="95"/>
      <c r="E1" s="99" t="s">
        <v>83</v>
      </c>
      <c r="F1" s="95"/>
      <c r="G1" s="95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customFormat="false" ht="14.65" hidden="false" customHeight="false" outlineLevel="0" collapsed="false">
      <c r="A2" s="99" t="s">
        <v>84</v>
      </c>
      <c r="C2" s="95"/>
      <c r="E2" s="99" t="s">
        <v>85</v>
      </c>
      <c r="F2" s="95"/>
      <c r="G2" s="95"/>
      <c r="Z2" s="4" t="s">
        <v>8</v>
      </c>
      <c r="AA2" s="9" t="s">
        <v>86</v>
      </c>
      <c r="AB2" s="9" t="s">
        <v>10</v>
      </c>
      <c r="AC2" s="9"/>
      <c r="AD2" s="10"/>
    </row>
    <row r="3" customFormat="false" ht="14.65" hidden="false" customHeight="false" outlineLevel="0" collapsed="false">
      <c r="A3" s="99" t="s">
        <v>87</v>
      </c>
      <c r="C3" s="95"/>
      <c r="E3" s="99" t="s">
        <v>88</v>
      </c>
      <c r="F3" s="95"/>
      <c r="G3" s="95"/>
      <c r="Z3" s="4" t="s">
        <v>13</v>
      </c>
      <c r="AA3" s="9" t="s">
        <v>89</v>
      </c>
      <c r="AB3" s="9" t="s">
        <v>15</v>
      </c>
      <c r="AC3" s="9" t="s">
        <v>16</v>
      </c>
      <c r="AD3" s="10" t="s">
        <v>17</v>
      </c>
    </row>
    <row r="4" customFormat="false" ht="14.65" hidden="false" customHeight="false" outlineLevel="0" collapsed="false">
      <c r="B4" s="95"/>
      <c r="C4" s="95"/>
      <c r="D4" s="95"/>
      <c r="E4" s="95"/>
      <c r="F4" s="95"/>
      <c r="G4" s="95"/>
      <c r="Z4" s="4" t="s">
        <v>18</v>
      </c>
      <c r="AA4" s="9" t="s">
        <v>90</v>
      </c>
      <c r="AB4" s="9" t="s">
        <v>15</v>
      </c>
      <c r="AC4" s="9"/>
      <c r="AD4" s="10"/>
    </row>
    <row r="5" customFormat="false" ht="14.65" hidden="false" customHeight="false" outlineLevel="0" collapsed="false">
      <c r="A5" s="99" t="s">
        <v>6</v>
      </c>
      <c r="B5" s="95"/>
      <c r="C5" s="95"/>
      <c r="D5" s="95"/>
      <c r="E5" s="95"/>
      <c r="F5" s="95"/>
      <c r="G5" s="95"/>
      <c r="Z5" s="4" t="s">
        <v>24</v>
      </c>
      <c r="AA5" s="9" t="s">
        <v>89</v>
      </c>
      <c r="AB5" s="9" t="s">
        <v>15</v>
      </c>
      <c r="AC5" s="9" t="s">
        <v>16</v>
      </c>
      <c r="AD5" s="10" t="s">
        <v>17</v>
      </c>
    </row>
    <row r="6" customFormat="false" ht="14.65" hidden="false" customHeight="false" outlineLevel="0" collapsed="false">
      <c r="A6" s="99" t="s">
        <v>11</v>
      </c>
      <c r="B6" s="95"/>
      <c r="C6" s="95"/>
      <c r="D6" s="95"/>
      <c r="E6" s="95"/>
      <c r="F6" s="95"/>
      <c r="G6" s="95"/>
    </row>
    <row r="7" customFormat="false" ht="14.65" hidden="false" customHeight="false" outlineLevel="0" collapsed="false">
      <c r="A7" s="99"/>
      <c r="B7" s="95"/>
      <c r="C7" s="95"/>
      <c r="D7" s="95"/>
      <c r="E7" s="95"/>
      <c r="F7" s="95"/>
      <c r="G7" s="95"/>
    </row>
    <row r="8" customFormat="false" ht="14.65" hidden="false" customHeight="false" outlineLevel="0" collapsed="false">
      <c r="A8" s="95" t="s">
        <v>91</v>
      </c>
      <c r="B8" s="100" t="str">
        <f aca="false">CONCATENATE(AA2," ",AB2," ",AC2," ",AD2)</f>
        <v>Rekapitulácia rozpočtu v EUR</v>
      </c>
      <c r="G8" s="95"/>
    </row>
    <row r="9" customFormat="false" ht="14.65" hidden="false" customHeight="false" outlineLevel="0" collapsed="false">
      <c r="A9" s="101" t="s">
        <v>92</v>
      </c>
      <c r="B9" s="102" t="s">
        <v>93</v>
      </c>
      <c r="C9" s="102" t="s">
        <v>94</v>
      </c>
      <c r="D9" s="102" t="s">
        <v>95</v>
      </c>
      <c r="E9" s="103" t="s">
        <v>96</v>
      </c>
      <c r="F9" s="104" t="s">
        <v>97</v>
      </c>
      <c r="G9" s="95"/>
    </row>
    <row r="10" customFormat="false" ht="14.65" hidden="false" customHeight="false" outlineLevel="0" collapsed="false">
      <c r="A10" s="105"/>
      <c r="B10" s="106" t="s">
        <v>98</v>
      </c>
      <c r="C10" s="106" t="s">
        <v>42</v>
      </c>
      <c r="D10" s="106"/>
      <c r="E10" s="106" t="s">
        <v>95</v>
      </c>
      <c r="F10" s="107" t="s">
        <v>95</v>
      </c>
      <c r="G10" s="108" t="s">
        <v>99</v>
      </c>
    </row>
    <row r="12" customFormat="false" ht="14.65" hidden="false" customHeight="false" outlineLevel="0" collapsed="false">
      <c r="A12" s="95" t="s">
        <v>100</v>
      </c>
      <c r="B12" s="96" t="n">
        <f aca="false">Prehlad!H22</f>
        <v>0</v>
      </c>
      <c r="C12" s="96" t="n">
        <f aca="false">Prehlad!I22</f>
        <v>0</v>
      </c>
      <c r="D12" s="96" t="n">
        <f aca="false">Prehlad!J22</f>
        <v>0</v>
      </c>
      <c r="E12" s="97" t="n">
        <f aca="false">Prehlad!L22</f>
        <v>0</v>
      </c>
      <c r="F12" s="98" t="n">
        <f aca="false">Prehlad!N22</f>
        <v>0</v>
      </c>
      <c r="G12" s="98" t="n">
        <f aca="false">Prehlad!W22</f>
        <v>2.265</v>
      </c>
    </row>
    <row r="13" customFormat="false" ht="14.65" hidden="false" customHeight="false" outlineLevel="0" collapsed="false">
      <c r="A13" s="95" t="s">
        <v>101</v>
      </c>
      <c r="B13" s="96" t="n">
        <f aca="false">Prehlad!H33</f>
        <v>0</v>
      </c>
      <c r="C13" s="96" t="n">
        <f aca="false">Prehlad!I33</f>
        <v>0</v>
      </c>
      <c r="D13" s="96" t="n">
        <f aca="false">Prehlad!J33</f>
        <v>0</v>
      </c>
      <c r="E13" s="97" t="n">
        <f aca="false">Prehlad!L33</f>
        <v>6.8161207</v>
      </c>
      <c r="F13" s="98" t="n">
        <f aca="false">Prehlad!N33</f>
        <v>0</v>
      </c>
      <c r="G13" s="98" t="n">
        <f aca="false">Prehlad!W33</f>
        <v>4.109</v>
      </c>
    </row>
    <row r="14" customFormat="false" ht="14.65" hidden="false" customHeight="false" outlineLevel="0" collapsed="false">
      <c r="A14" s="95" t="s">
        <v>102</v>
      </c>
      <c r="B14" s="96" t="n">
        <f aca="false">Prehlad!H37</f>
        <v>0</v>
      </c>
      <c r="C14" s="96" t="n">
        <f aca="false">Prehlad!I37</f>
        <v>0</v>
      </c>
      <c r="D14" s="96" t="n">
        <f aca="false">Prehlad!J37</f>
        <v>0</v>
      </c>
      <c r="E14" s="97" t="n">
        <f aca="false">Prehlad!L37</f>
        <v>1.0223982</v>
      </c>
      <c r="F14" s="98" t="n">
        <f aca="false">Prehlad!N37</f>
        <v>0</v>
      </c>
      <c r="G14" s="98" t="n">
        <f aca="false">Prehlad!W37</f>
        <v>4.508</v>
      </c>
    </row>
    <row r="15" customFormat="false" ht="14.65" hidden="false" customHeight="false" outlineLevel="0" collapsed="false">
      <c r="A15" s="95" t="s">
        <v>103</v>
      </c>
      <c r="B15" s="96" t="n">
        <f aca="false">Prehlad!H41</f>
        <v>0</v>
      </c>
      <c r="C15" s="96" t="n">
        <f aca="false">Prehlad!I41</f>
        <v>0</v>
      </c>
      <c r="D15" s="96" t="n">
        <f aca="false">Prehlad!J41</f>
        <v>0</v>
      </c>
      <c r="E15" s="97" t="n">
        <f aca="false">Prehlad!L41</f>
        <v>3.901205</v>
      </c>
      <c r="F15" s="98" t="n">
        <f aca="false">Prehlad!N41</f>
        <v>0</v>
      </c>
      <c r="G15" s="98" t="n">
        <f aca="false">Prehlad!W41</f>
        <v>0.655</v>
      </c>
    </row>
    <row r="16" customFormat="false" ht="14.65" hidden="false" customHeight="false" outlineLevel="0" collapsed="false">
      <c r="A16" s="95" t="s">
        <v>104</v>
      </c>
      <c r="B16" s="96" t="n">
        <f aca="false">Prehlad!H51</f>
        <v>0</v>
      </c>
      <c r="C16" s="96" t="n">
        <f aca="false">Prehlad!I51</f>
        <v>0</v>
      </c>
      <c r="D16" s="96" t="n">
        <f aca="false">Prehlad!J51</f>
        <v>0</v>
      </c>
      <c r="E16" s="97" t="n">
        <f aca="false">Prehlad!L51</f>
        <v>9.0414729</v>
      </c>
      <c r="F16" s="98" t="n">
        <f aca="false">Prehlad!N51</f>
        <v>0</v>
      </c>
      <c r="G16" s="98" t="n">
        <f aca="false">Prehlad!W51</f>
        <v>16.45</v>
      </c>
    </row>
    <row r="17" customFormat="false" ht="14.65" hidden="false" customHeight="false" outlineLevel="0" collapsed="false">
      <c r="A17" s="95" t="s">
        <v>105</v>
      </c>
      <c r="B17" s="96" t="n">
        <f aca="false">Prehlad!H57</f>
        <v>0</v>
      </c>
      <c r="C17" s="96" t="n">
        <f aca="false">Prehlad!I57</f>
        <v>0</v>
      </c>
      <c r="D17" s="96" t="n">
        <f aca="false">Prehlad!J57</f>
        <v>0</v>
      </c>
      <c r="E17" s="97" t="n">
        <f aca="false">Prehlad!L57</f>
        <v>0.16591245</v>
      </c>
      <c r="F17" s="98" t="n">
        <f aca="false">Prehlad!N57</f>
        <v>0</v>
      </c>
      <c r="G17" s="98" t="n">
        <f aca="false">Prehlad!W57</f>
        <v>8.344</v>
      </c>
    </row>
    <row r="18" customFormat="false" ht="14.65" hidden="false" customHeight="false" outlineLevel="0" collapsed="false">
      <c r="A18" s="95" t="s">
        <v>106</v>
      </c>
      <c r="B18" s="96" t="n">
        <f aca="false">Prehlad!H67</f>
        <v>0</v>
      </c>
      <c r="C18" s="96" t="n">
        <f aca="false">Prehlad!I67</f>
        <v>0</v>
      </c>
      <c r="D18" s="96" t="n">
        <f aca="false">Prehlad!J67</f>
        <v>0</v>
      </c>
      <c r="E18" s="97" t="n">
        <f aca="false">Prehlad!L67</f>
        <v>4.0260048</v>
      </c>
      <c r="F18" s="98" t="n">
        <f aca="false">Prehlad!N67</f>
        <v>0</v>
      </c>
      <c r="G18" s="98" t="n">
        <f aca="false">Prehlad!W67</f>
        <v>62.567</v>
      </c>
    </row>
    <row r="19" customFormat="false" ht="14.65" hidden="false" customHeight="false" outlineLevel="0" collapsed="false">
      <c r="A19" s="95" t="s">
        <v>107</v>
      </c>
      <c r="B19" s="96" t="n">
        <f aca="false">Prehlad!H69</f>
        <v>0</v>
      </c>
      <c r="C19" s="96" t="n">
        <f aca="false">Prehlad!I69</f>
        <v>0</v>
      </c>
      <c r="D19" s="96" t="n">
        <f aca="false">Prehlad!J69</f>
        <v>0</v>
      </c>
      <c r="E19" s="97" t="n">
        <f aca="false">Prehlad!L69</f>
        <v>24.97311405</v>
      </c>
      <c r="F19" s="98" t="n">
        <f aca="false">Prehlad!N69</f>
        <v>0</v>
      </c>
      <c r="G19" s="98" t="n">
        <f aca="false">Prehlad!W69</f>
        <v>98.898</v>
      </c>
    </row>
    <row r="21" customFormat="false" ht="14.65" hidden="false" customHeight="false" outlineLevel="0" collapsed="false">
      <c r="A21" s="95" t="s">
        <v>108</v>
      </c>
      <c r="B21" s="96" t="n">
        <f aca="false">Prehlad!H85</f>
        <v>0</v>
      </c>
      <c r="C21" s="96" t="n">
        <f aca="false">Prehlad!I85</f>
        <v>0</v>
      </c>
      <c r="D21" s="96" t="n">
        <f aca="false">Prehlad!J85</f>
        <v>0</v>
      </c>
      <c r="E21" s="97" t="n">
        <f aca="false">Prehlad!L85</f>
        <v>0.95121244</v>
      </c>
      <c r="F21" s="98" t="n">
        <f aca="false">Prehlad!N85</f>
        <v>0</v>
      </c>
      <c r="G21" s="98" t="n">
        <f aca="false">Prehlad!W85</f>
        <v>63.747</v>
      </c>
    </row>
    <row r="22" customFormat="false" ht="14.65" hidden="false" customHeight="false" outlineLevel="0" collapsed="false">
      <c r="A22" s="95" t="s">
        <v>109</v>
      </c>
      <c r="B22" s="96" t="n">
        <f aca="false">Prehlad!H90</f>
        <v>0</v>
      </c>
      <c r="C22" s="96" t="n">
        <f aca="false">Prehlad!I90</f>
        <v>0</v>
      </c>
      <c r="D22" s="96" t="n">
        <f aca="false">Prehlad!J90</f>
        <v>0</v>
      </c>
      <c r="E22" s="97" t="n">
        <f aca="false">Prehlad!L90</f>
        <v>1.1376536</v>
      </c>
      <c r="F22" s="98" t="n">
        <f aca="false">Prehlad!N90</f>
        <v>0</v>
      </c>
      <c r="G22" s="98" t="n">
        <f aca="false">Prehlad!W90</f>
        <v>6.053</v>
      </c>
    </row>
    <row r="23" customFormat="false" ht="14.65" hidden="false" customHeight="false" outlineLevel="0" collapsed="false">
      <c r="A23" s="95" t="s">
        <v>110</v>
      </c>
      <c r="B23" s="96" t="n">
        <f aca="false">Prehlad!H96</f>
        <v>0</v>
      </c>
      <c r="C23" s="96" t="n">
        <f aca="false">Prehlad!I96</f>
        <v>0</v>
      </c>
      <c r="D23" s="96" t="n">
        <f aca="false">Prehlad!J96</f>
        <v>0</v>
      </c>
      <c r="E23" s="97" t="n">
        <f aca="false">Prehlad!L96</f>
        <v>0.0201</v>
      </c>
      <c r="F23" s="98" t="n">
        <f aca="false">Prehlad!N96</f>
        <v>0</v>
      </c>
      <c r="G23" s="98" t="n">
        <f aca="false">Prehlad!W96</f>
        <v>1.322</v>
      </c>
    </row>
    <row r="24" customFormat="false" ht="14.65" hidden="false" customHeight="false" outlineLevel="0" collapsed="false">
      <c r="A24" s="95" t="s">
        <v>111</v>
      </c>
      <c r="B24" s="96" t="n">
        <f aca="false">Prehlad!H101</f>
        <v>0</v>
      </c>
      <c r="C24" s="96" t="n">
        <f aca="false">Prehlad!I101</f>
        <v>0</v>
      </c>
      <c r="D24" s="96" t="n">
        <f aca="false">Prehlad!J101</f>
        <v>0</v>
      </c>
      <c r="E24" s="97" t="n">
        <f aca="false">Prehlad!L101</f>
        <v>0.32872725</v>
      </c>
      <c r="F24" s="98" t="n">
        <f aca="false">Prehlad!N101</f>
        <v>0</v>
      </c>
      <c r="G24" s="98" t="n">
        <f aca="false">Prehlad!W101</f>
        <v>21.131</v>
      </c>
    </row>
    <row r="25" customFormat="false" ht="14.65" hidden="false" customHeight="false" outlineLevel="0" collapsed="false">
      <c r="A25" s="95" t="s">
        <v>112</v>
      </c>
      <c r="B25" s="96" t="n">
        <f aca="false">Prehlad!H105</f>
        <v>0</v>
      </c>
      <c r="C25" s="96" t="n">
        <f aca="false">Prehlad!I105</f>
        <v>0</v>
      </c>
      <c r="D25" s="96" t="n">
        <f aca="false">Prehlad!J105</f>
        <v>0</v>
      </c>
      <c r="E25" s="97" t="n">
        <f aca="false">Prehlad!L105</f>
        <v>0.021504</v>
      </c>
      <c r="F25" s="98" t="n">
        <f aca="false">Prehlad!N105</f>
        <v>0</v>
      </c>
      <c r="G25" s="98" t="n">
        <f aca="false">Prehlad!W105</f>
        <v>8.938</v>
      </c>
    </row>
    <row r="26" customFormat="false" ht="14.65" hidden="false" customHeight="false" outlineLevel="0" collapsed="false">
      <c r="A26" s="95" t="s">
        <v>113</v>
      </c>
      <c r="B26" s="96" t="n">
        <f aca="false">Prehlad!H107</f>
        <v>0</v>
      </c>
      <c r="C26" s="96" t="n">
        <f aca="false">Prehlad!I107</f>
        <v>0</v>
      </c>
      <c r="D26" s="96" t="n">
        <f aca="false">Prehlad!J107</f>
        <v>0</v>
      </c>
      <c r="E26" s="97" t="n">
        <f aca="false">Prehlad!L107</f>
        <v>2.45919729</v>
      </c>
      <c r="F26" s="98" t="n">
        <f aca="false">Prehlad!N107</f>
        <v>0</v>
      </c>
      <c r="G26" s="98" t="n">
        <f aca="false">Prehlad!W107</f>
        <v>101.191</v>
      </c>
    </row>
    <row r="29" customFormat="false" ht="14.65" hidden="false" customHeight="false" outlineLevel="0" collapsed="false">
      <c r="A29" s="95" t="s">
        <v>114</v>
      </c>
      <c r="B29" s="96" t="n">
        <f aca="false">Prehlad!H109</f>
        <v>0</v>
      </c>
      <c r="C29" s="96" t="n">
        <f aca="false">Prehlad!I109</f>
        <v>0</v>
      </c>
      <c r="D29" s="96" t="n">
        <f aca="false">Prehlad!J109</f>
        <v>0</v>
      </c>
      <c r="E29" s="97" t="n">
        <f aca="false">Prehlad!L109</f>
        <v>27.43231134</v>
      </c>
      <c r="F29" s="98" t="n">
        <f aca="false">Prehlad!N109</f>
        <v>0</v>
      </c>
      <c r="G29" s="98" t="n">
        <f aca="false">Prehlad!W109</f>
        <v>200.089</v>
      </c>
    </row>
  </sheetData>
  <printOptions headings="false" gridLines="false" gridLinesSet="true" horizontalCentered="true" verticalCentered="false"/>
  <pageMargins left="0.39375" right="0.354166666666667" top="0.629861111111111" bottom="0.590277777777778" header="0.511805555555555" footer="0.354166666666667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E3" activeCellId="0" sqref="E3"/>
    </sheetView>
  </sheetViews>
  <sheetFormatPr defaultRowHeight="14.65" zeroHeight="false" outlineLevelRow="0" outlineLevelCol="0"/>
  <cols>
    <col collapsed="false" customWidth="true" hidden="false" outlineLevel="0" max="1" min="1" style="109" width="4.13"/>
    <col collapsed="false" customWidth="true" hidden="false" outlineLevel="0" max="2" min="2" style="110" width="3.84"/>
    <col collapsed="false" customWidth="true" hidden="false" outlineLevel="0" max="3" min="3" style="111" width="7.68"/>
    <col collapsed="false" customWidth="true" hidden="false" outlineLevel="0" max="4" min="4" style="95" width="49.08"/>
    <col collapsed="false" customWidth="true" hidden="false" outlineLevel="0" max="5" min="5" style="98" width="7.55"/>
    <col collapsed="false" customWidth="true" hidden="false" outlineLevel="0" max="6" min="6" style="95" width="5.28"/>
    <col collapsed="false" customWidth="true" hidden="false" outlineLevel="0" max="7" min="7" style="96" width="7.68"/>
    <col collapsed="false" customWidth="true" hidden="true" outlineLevel="0" max="9" min="8" style="96" width="9.69"/>
    <col collapsed="false" customWidth="true" hidden="false" outlineLevel="0" max="10" min="10" style="96" width="8.68"/>
    <col collapsed="false" customWidth="true" hidden="true" outlineLevel="0" max="11" min="11" style="97" width="7.41"/>
    <col collapsed="false" customWidth="true" hidden="true" outlineLevel="0" max="12" min="12" style="97" width="8.27"/>
    <col collapsed="false" customWidth="true" hidden="true" outlineLevel="0" max="13" min="13" style="98" width="9.13"/>
    <col collapsed="false" customWidth="true" hidden="true" outlineLevel="0" max="14" min="14" style="98" width="6.98"/>
    <col collapsed="false" customWidth="true" hidden="true" outlineLevel="0" max="15" min="15" style="95" width="3.57"/>
    <col collapsed="false" customWidth="true" hidden="true" outlineLevel="0" max="16" min="16" style="95" width="12.69"/>
    <col collapsed="false" customWidth="true" hidden="true" outlineLevel="0" max="19" min="17" style="98" width="13.28"/>
    <col collapsed="false" customWidth="true" hidden="true" outlineLevel="0" max="20" min="20" style="108" width="10.55"/>
    <col collapsed="false" customWidth="true" hidden="true" outlineLevel="0" max="21" min="21" style="108" width="10.27"/>
    <col collapsed="false" customWidth="true" hidden="true" outlineLevel="0" max="22" min="22" style="108" width="5.7"/>
    <col collapsed="false" customWidth="true" hidden="true" outlineLevel="0" max="23" min="23" style="112" width="9.13"/>
    <col collapsed="false" customWidth="true" hidden="true" outlineLevel="0" max="25" min="24" style="95" width="5.7"/>
    <col collapsed="false" customWidth="true" hidden="true" outlineLevel="0" max="26" min="26" style="95" width="6.55"/>
    <col collapsed="false" customWidth="true" hidden="true" outlineLevel="0" max="27" min="27" style="95" width="24.82"/>
    <col collapsed="false" customWidth="true" hidden="true" outlineLevel="0" max="28" min="28" style="95" width="4.29"/>
    <col collapsed="false" customWidth="true" hidden="true" outlineLevel="0" max="29" min="29" style="95" width="8.27"/>
    <col collapsed="false" customWidth="true" hidden="true" outlineLevel="0" max="30" min="30" style="95" width="8.68"/>
    <col collapsed="false" customWidth="true" hidden="false" outlineLevel="0" max="257" min="31" style="95" width="9.13"/>
    <col collapsed="false" customWidth="true" hidden="false" outlineLevel="0" max="1025" min="258" style="0" width="9.13"/>
  </cols>
  <sheetData>
    <row r="1" customFormat="false" ht="14.65" hidden="false" customHeight="false" outlineLevel="0" collapsed="false">
      <c r="A1" s="99" t="s">
        <v>82</v>
      </c>
      <c r="B1" s="95"/>
      <c r="C1" s="95"/>
      <c r="E1" s="99" t="s">
        <v>83</v>
      </c>
      <c r="H1" s="95"/>
      <c r="I1" s="95"/>
      <c r="L1" s="95"/>
      <c r="M1" s="95"/>
      <c r="N1" s="95"/>
      <c r="T1" s="95"/>
      <c r="U1" s="95"/>
      <c r="V1" s="95"/>
      <c r="W1" s="95"/>
      <c r="Z1" s="4" t="s">
        <v>1</v>
      </c>
      <c r="AA1" s="4" t="s">
        <v>2</v>
      </c>
      <c r="AB1" s="4" t="s">
        <v>3</v>
      </c>
      <c r="AC1" s="4" t="s">
        <v>4</v>
      </c>
      <c r="AD1" s="4" t="s">
        <v>5</v>
      </c>
    </row>
    <row r="2" customFormat="false" ht="14.65" hidden="false" customHeight="false" outlineLevel="0" collapsed="false">
      <c r="A2" s="99" t="s">
        <v>84</v>
      </c>
      <c r="B2" s="95"/>
      <c r="C2" s="95"/>
      <c r="E2" s="99" t="s">
        <v>85</v>
      </c>
      <c r="H2" s="113"/>
      <c r="I2" s="95"/>
      <c r="L2" s="95"/>
      <c r="M2" s="95"/>
      <c r="N2" s="95"/>
      <c r="T2" s="95"/>
      <c r="U2" s="95"/>
      <c r="V2" s="95"/>
      <c r="W2" s="95"/>
      <c r="Z2" s="4" t="s">
        <v>8</v>
      </c>
      <c r="AA2" s="9" t="s">
        <v>115</v>
      </c>
      <c r="AB2" s="9" t="s">
        <v>10</v>
      </c>
      <c r="AC2" s="9"/>
      <c r="AD2" s="10"/>
    </row>
    <row r="3" customFormat="false" ht="14.65" hidden="false" customHeight="false" outlineLevel="0" collapsed="false">
      <c r="A3" s="99" t="s">
        <v>87</v>
      </c>
      <c r="B3" s="95"/>
      <c r="C3" s="95"/>
      <c r="E3" s="99" t="s">
        <v>88</v>
      </c>
      <c r="H3" s="95"/>
      <c r="I3" s="95"/>
      <c r="L3" s="95"/>
      <c r="M3" s="95"/>
      <c r="N3" s="95"/>
      <c r="T3" s="95"/>
      <c r="U3" s="95"/>
      <c r="V3" s="95"/>
      <c r="W3" s="95"/>
      <c r="Z3" s="4" t="s">
        <v>13</v>
      </c>
      <c r="AA3" s="9" t="s">
        <v>116</v>
      </c>
      <c r="AB3" s="9" t="s">
        <v>15</v>
      </c>
      <c r="AC3" s="9" t="s">
        <v>16</v>
      </c>
      <c r="AD3" s="10" t="s">
        <v>17</v>
      </c>
    </row>
    <row r="4" customFormat="false" ht="14.65" hidden="false" customHeight="false" outlineLevel="0" collapsed="false">
      <c r="A4" s="95"/>
      <c r="B4" s="95"/>
      <c r="C4" s="95"/>
      <c r="E4" s="95"/>
      <c r="G4" s="95"/>
      <c r="H4" s="95"/>
      <c r="I4" s="95"/>
      <c r="J4" s="95"/>
      <c r="K4" s="95"/>
      <c r="L4" s="95"/>
      <c r="M4" s="95"/>
      <c r="N4" s="95"/>
      <c r="T4" s="95"/>
      <c r="U4" s="95"/>
      <c r="V4" s="95"/>
      <c r="W4" s="95"/>
      <c r="Z4" s="4" t="s">
        <v>18</v>
      </c>
      <c r="AA4" s="9" t="s">
        <v>117</v>
      </c>
      <c r="AB4" s="9" t="s">
        <v>15</v>
      </c>
      <c r="AC4" s="9"/>
      <c r="AD4" s="10"/>
    </row>
    <row r="5" customFormat="false" ht="14.65" hidden="false" customHeight="false" outlineLevel="0" collapsed="false">
      <c r="A5" s="99" t="s">
        <v>6</v>
      </c>
      <c r="B5" s="95"/>
      <c r="C5" s="95"/>
      <c r="E5" s="95"/>
      <c r="G5" s="95"/>
      <c r="H5" s="95"/>
      <c r="I5" s="95"/>
      <c r="J5" s="95"/>
      <c r="K5" s="95"/>
      <c r="L5" s="95"/>
      <c r="M5" s="95"/>
      <c r="N5" s="95"/>
      <c r="T5" s="95"/>
      <c r="U5" s="95"/>
      <c r="V5" s="95"/>
      <c r="W5" s="95"/>
      <c r="Z5" s="4" t="s">
        <v>24</v>
      </c>
      <c r="AA5" s="9" t="s">
        <v>116</v>
      </c>
      <c r="AB5" s="9" t="s">
        <v>15</v>
      </c>
      <c r="AC5" s="9" t="s">
        <v>16</v>
      </c>
      <c r="AD5" s="10" t="s">
        <v>17</v>
      </c>
    </row>
    <row r="6" customFormat="false" ht="14.65" hidden="false" customHeight="false" outlineLevel="0" collapsed="false">
      <c r="A6" s="99" t="s">
        <v>11</v>
      </c>
      <c r="B6" s="95"/>
      <c r="C6" s="95"/>
      <c r="E6" s="95"/>
      <c r="G6" s="95"/>
      <c r="H6" s="95"/>
      <c r="I6" s="95"/>
      <c r="J6" s="95"/>
      <c r="K6" s="95"/>
      <c r="L6" s="95"/>
      <c r="M6" s="95"/>
      <c r="N6" s="95"/>
      <c r="T6" s="95"/>
      <c r="U6" s="95"/>
      <c r="V6" s="95"/>
      <c r="W6" s="95"/>
    </row>
    <row r="7" customFormat="false" ht="14.65" hidden="false" customHeight="false" outlineLevel="0" collapsed="false">
      <c r="A7" s="99"/>
      <c r="B7" s="95"/>
      <c r="C7" s="95"/>
      <c r="E7" s="95"/>
      <c r="G7" s="95"/>
      <c r="H7" s="95"/>
      <c r="I7" s="95"/>
      <c r="J7" s="95"/>
      <c r="K7" s="95"/>
      <c r="L7" s="95"/>
      <c r="M7" s="95"/>
      <c r="N7" s="95"/>
      <c r="T7" s="95"/>
      <c r="U7" s="95"/>
      <c r="V7" s="95"/>
      <c r="W7" s="95"/>
    </row>
    <row r="8" customFormat="false" ht="14.65" hidden="false" customHeight="false" outlineLevel="0" collapsed="false">
      <c r="A8" s="95" t="s">
        <v>91</v>
      </c>
      <c r="D8" s="100" t="str">
        <f aca="false">CONCATENATE(AA2," ",AB2," ",AC2," ",AD2)</f>
        <v>Prehľad rozpočtových nákladov v EUR</v>
      </c>
      <c r="T8" s="95"/>
      <c r="U8" s="95"/>
      <c r="V8" s="95"/>
      <c r="W8" s="95"/>
    </row>
    <row r="9" customFormat="false" ht="14.65" hidden="false" customHeight="false" outlineLevel="0" collapsed="false">
      <c r="A9" s="101" t="s">
        <v>118</v>
      </c>
      <c r="B9" s="102" t="s">
        <v>119</v>
      </c>
      <c r="C9" s="102" t="s">
        <v>120</v>
      </c>
      <c r="D9" s="102" t="s">
        <v>121</v>
      </c>
      <c r="E9" s="102" t="s">
        <v>122</v>
      </c>
      <c r="F9" s="102" t="s">
        <v>123</v>
      </c>
      <c r="G9" s="102" t="s">
        <v>124</v>
      </c>
      <c r="H9" s="102" t="s">
        <v>93</v>
      </c>
      <c r="I9" s="102" t="s">
        <v>94</v>
      </c>
      <c r="J9" s="102" t="s">
        <v>95</v>
      </c>
      <c r="K9" s="103" t="s">
        <v>96</v>
      </c>
      <c r="L9" s="103"/>
      <c r="M9" s="114" t="s">
        <v>97</v>
      </c>
      <c r="N9" s="114"/>
      <c r="O9" s="115" t="s">
        <v>125</v>
      </c>
      <c r="P9" s="101" t="s">
        <v>126</v>
      </c>
      <c r="Q9" s="102" t="s">
        <v>122</v>
      </c>
      <c r="R9" s="102" t="s">
        <v>122</v>
      </c>
      <c r="S9" s="116" t="s">
        <v>122</v>
      </c>
      <c r="T9" s="117" t="s">
        <v>127</v>
      </c>
      <c r="U9" s="117" t="s">
        <v>128</v>
      </c>
      <c r="V9" s="117" t="s">
        <v>129</v>
      </c>
      <c r="W9" s="95"/>
    </row>
    <row r="10" customFormat="false" ht="14.65" hidden="false" customHeight="false" outlineLevel="0" collapsed="false">
      <c r="A10" s="105" t="s">
        <v>130</v>
      </c>
      <c r="B10" s="106" t="s">
        <v>131</v>
      </c>
      <c r="C10" s="118"/>
      <c r="D10" s="106" t="s">
        <v>132</v>
      </c>
      <c r="E10" s="106" t="s">
        <v>133</v>
      </c>
      <c r="F10" s="106" t="s">
        <v>134</v>
      </c>
      <c r="G10" s="106" t="s">
        <v>135</v>
      </c>
      <c r="H10" s="106" t="s">
        <v>98</v>
      </c>
      <c r="I10" s="106" t="s">
        <v>42</v>
      </c>
      <c r="J10" s="106"/>
      <c r="K10" s="106" t="s">
        <v>124</v>
      </c>
      <c r="L10" s="106" t="s">
        <v>95</v>
      </c>
      <c r="M10" s="119" t="s">
        <v>124</v>
      </c>
      <c r="N10" s="106" t="s">
        <v>95</v>
      </c>
      <c r="O10" s="107" t="s">
        <v>136</v>
      </c>
      <c r="P10" s="105"/>
      <c r="Q10" s="106" t="s">
        <v>137</v>
      </c>
      <c r="R10" s="106" t="s">
        <v>138</v>
      </c>
      <c r="S10" s="120" t="s">
        <v>139</v>
      </c>
      <c r="T10" s="117" t="s">
        <v>140</v>
      </c>
      <c r="U10" s="117" t="s">
        <v>141</v>
      </c>
      <c r="V10" s="117" t="s">
        <v>142</v>
      </c>
      <c r="W10" s="108" t="s">
        <v>99</v>
      </c>
    </row>
    <row r="12" customFormat="false" ht="14.65" hidden="false" customHeight="false" outlineLevel="0" collapsed="false">
      <c r="B12" s="121" t="s">
        <v>143</v>
      </c>
    </row>
    <row r="13" customFormat="false" ht="14.65" hidden="false" customHeight="false" outlineLevel="0" collapsed="false">
      <c r="B13" s="111" t="s">
        <v>100</v>
      </c>
    </row>
    <row r="14" customFormat="false" ht="14.65" hidden="false" customHeight="false" outlineLevel="0" collapsed="false">
      <c r="A14" s="109" t="n">
        <v>1</v>
      </c>
      <c r="B14" s="110" t="s">
        <v>144</v>
      </c>
      <c r="C14" s="111" t="s">
        <v>145</v>
      </c>
      <c r="D14" s="95" t="s">
        <v>146</v>
      </c>
      <c r="E14" s="98" t="n">
        <v>2.5</v>
      </c>
      <c r="F14" s="95" t="s">
        <v>147</v>
      </c>
      <c r="O14" s="95" t="n">
        <v>20</v>
      </c>
      <c r="P14" s="95" t="s">
        <v>148</v>
      </c>
      <c r="T14" s="108" t="s">
        <v>53</v>
      </c>
      <c r="U14" s="108" t="s">
        <v>53</v>
      </c>
      <c r="V14" s="108" t="s">
        <v>70</v>
      </c>
      <c r="W14" s="112" t="n">
        <v>0.088</v>
      </c>
      <c r="Z14" s="95" t="s">
        <v>149</v>
      </c>
      <c r="AA14" s="95" t="n">
        <v>102010101</v>
      </c>
    </row>
    <row r="15" customFormat="false" ht="14.65" hidden="false" customHeight="false" outlineLevel="0" collapsed="false">
      <c r="A15" s="109" t="n">
        <v>2</v>
      </c>
      <c r="B15" s="110" t="s">
        <v>150</v>
      </c>
      <c r="C15" s="111" t="s">
        <v>151</v>
      </c>
      <c r="D15" s="95" t="s">
        <v>152</v>
      </c>
      <c r="E15" s="98" t="n">
        <v>6</v>
      </c>
      <c r="F15" s="95" t="s">
        <v>147</v>
      </c>
      <c r="K15" s="96" t="n">
        <f aca="false">ROUND(E15*J15,2)</f>
        <v>0</v>
      </c>
      <c r="L15" s="96"/>
      <c r="M15" s="96" t="n">
        <f aca="false">ROUND(E15*J15,2)</f>
        <v>0</v>
      </c>
      <c r="O15" s="95" t="n">
        <v>20</v>
      </c>
      <c r="P15" s="95" t="s">
        <v>148</v>
      </c>
      <c r="T15" s="108" t="s">
        <v>53</v>
      </c>
      <c r="U15" s="108" t="s">
        <v>53</v>
      </c>
      <c r="V15" s="108" t="s">
        <v>70</v>
      </c>
      <c r="W15" s="112" t="n">
        <v>0.996</v>
      </c>
      <c r="Z15" s="95" t="s">
        <v>149</v>
      </c>
      <c r="AA15" s="95" t="n">
        <v>102040002001</v>
      </c>
    </row>
    <row r="16" customFormat="false" ht="14.65" hidden="false" customHeight="false" outlineLevel="0" collapsed="false">
      <c r="A16" s="109" t="n">
        <v>3</v>
      </c>
      <c r="B16" s="110" t="s">
        <v>150</v>
      </c>
      <c r="C16" s="111" t="s">
        <v>153</v>
      </c>
      <c r="D16" s="95" t="s">
        <v>154</v>
      </c>
      <c r="E16" s="98" t="n">
        <v>6</v>
      </c>
      <c r="F16" s="95" t="s">
        <v>147</v>
      </c>
      <c r="O16" s="95" t="n">
        <v>20</v>
      </c>
      <c r="P16" s="95" t="s">
        <v>148</v>
      </c>
      <c r="T16" s="108" t="s">
        <v>53</v>
      </c>
      <c r="U16" s="108" t="s">
        <v>53</v>
      </c>
      <c r="V16" s="108" t="s">
        <v>70</v>
      </c>
      <c r="W16" s="112" t="n">
        <v>0.21</v>
      </c>
      <c r="Z16" s="95" t="s">
        <v>149</v>
      </c>
      <c r="AA16" s="95" t="n">
        <v>102020002009</v>
      </c>
    </row>
    <row r="17" customFormat="false" ht="14.65" hidden="false" customHeight="false" outlineLevel="0" collapsed="false">
      <c r="A17" s="109" t="n">
        <v>4</v>
      </c>
      <c r="B17" s="110" t="s">
        <v>144</v>
      </c>
      <c r="C17" s="111" t="s">
        <v>155</v>
      </c>
      <c r="D17" s="95" t="s">
        <v>156</v>
      </c>
      <c r="E17" s="98" t="n">
        <v>1.152</v>
      </c>
      <c r="F17" s="95" t="s">
        <v>147</v>
      </c>
      <c r="O17" s="95" t="n">
        <v>20</v>
      </c>
      <c r="P17" s="95" t="s">
        <v>148</v>
      </c>
      <c r="T17" s="108" t="s">
        <v>53</v>
      </c>
      <c r="U17" s="108" t="s">
        <v>53</v>
      </c>
      <c r="V17" s="108" t="s">
        <v>70</v>
      </c>
      <c r="W17" s="112" t="n">
        <v>0.662</v>
      </c>
      <c r="Z17" s="95" t="s">
        <v>157</v>
      </c>
      <c r="AA17" s="95" t="n">
        <v>103010202001</v>
      </c>
    </row>
    <row r="18" customFormat="false" ht="14.65" hidden="false" customHeight="false" outlineLevel="0" collapsed="false">
      <c r="A18" s="109" t="n">
        <v>5</v>
      </c>
      <c r="B18" s="110" t="s">
        <v>144</v>
      </c>
      <c r="C18" s="111" t="s">
        <v>158</v>
      </c>
      <c r="D18" s="95" t="s">
        <v>159</v>
      </c>
      <c r="E18" s="98" t="n">
        <v>1.152</v>
      </c>
      <c r="F18" s="95" t="s">
        <v>147</v>
      </c>
      <c r="O18" s="95" t="n">
        <v>20</v>
      </c>
      <c r="P18" s="95" t="s">
        <v>148</v>
      </c>
      <c r="T18" s="108" t="s">
        <v>53</v>
      </c>
      <c r="U18" s="108" t="s">
        <v>53</v>
      </c>
      <c r="V18" s="108" t="s">
        <v>70</v>
      </c>
      <c r="W18" s="112" t="n">
        <v>0.046</v>
      </c>
      <c r="Z18" s="95" t="s">
        <v>157</v>
      </c>
      <c r="AA18" s="95" t="n">
        <v>103010202009</v>
      </c>
    </row>
    <row r="19" customFormat="false" ht="14.65" hidden="false" customHeight="false" outlineLevel="0" collapsed="false">
      <c r="A19" s="109" t="n">
        <v>6</v>
      </c>
      <c r="B19" s="110" t="s">
        <v>144</v>
      </c>
      <c r="C19" s="111" t="s">
        <v>160</v>
      </c>
      <c r="D19" s="95" t="s">
        <v>161</v>
      </c>
      <c r="E19" s="98" t="n">
        <v>7.152</v>
      </c>
      <c r="F19" s="95" t="s">
        <v>147</v>
      </c>
      <c r="O19" s="95" t="n">
        <v>20</v>
      </c>
      <c r="P19" s="95" t="s">
        <v>148</v>
      </c>
      <c r="T19" s="108" t="s">
        <v>53</v>
      </c>
      <c r="U19" s="108" t="s">
        <v>53</v>
      </c>
      <c r="V19" s="108" t="s">
        <v>70</v>
      </c>
      <c r="W19" s="112" t="n">
        <v>0.079</v>
      </c>
      <c r="Z19" s="95" t="s">
        <v>149</v>
      </c>
      <c r="AA19" s="95" t="n">
        <v>10602</v>
      </c>
    </row>
    <row r="20" customFormat="false" ht="14.65" hidden="false" customHeight="false" outlineLevel="0" collapsed="false">
      <c r="A20" s="109" t="n">
        <v>7</v>
      </c>
      <c r="B20" s="110" t="s">
        <v>144</v>
      </c>
      <c r="C20" s="111" t="s">
        <v>162</v>
      </c>
      <c r="D20" s="95" t="s">
        <v>163</v>
      </c>
      <c r="E20" s="98" t="n">
        <v>7.152</v>
      </c>
      <c r="F20" s="95" t="s">
        <v>147</v>
      </c>
      <c r="O20" s="95" t="n">
        <v>20</v>
      </c>
      <c r="P20" s="95" t="s">
        <v>148</v>
      </c>
      <c r="T20" s="108" t="s">
        <v>53</v>
      </c>
      <c r="U20" s="108" t="s">
        <v>53</v>
      </c>
      <c r="V20" s="108" t="s">
        <v>70</v>
      </c>
      <c r="W20" s="112" t="n">
        <v>0.064</v>
      </c>
      <c r="Z20" s="95" t="s">
        <v>157</v>
      </c>
      <c r="AA20" s="95" t="n">
        <v>104010007001</v>
      </c>
    </row>
    <row r="21" customFormat="false" ht="14.65" hidden="false" customHeight="false" outlineLevel="0" collapsed="false">
      <c r="A21" s="109" t="n">
        <v>8</v>
      </c>
      <c r="B21" s="110" t="s">
        <v>164</v>
      </c>
      <c r="C21" s="111" t="s">
        <v>165</v>
      </c>
      <c r="D21" s="95" t="s">
        <v>166</v>
      </c>
      <c r="E21" s="98" t="n">
        <v>15</v>
      </c>
      <c r="F21" s="95" t="s">
        <v>167</v>
      </c>
      <c r="O21" s="95" t="n">
        <v>20</v>
      </c>
      <c r="P21" s="95" t="s">
        <v>148</v>
      </c>
      <c r="T21" s="108" t="s">
        <v>53</v>
      </c>
      <c r="U21" s="108" t="s">
        <v>53</v>
      </c>
      <c r="V21" s="108" t="s">
        <v>70</v>
      </c>
      <c r="W21" s="112" t="n">
        <v>0.12</v>
      </c>
      <c r="Z21" s="95" t="s">
        <v>168</v>
      </c>
      <c r="AA21" s="95" t="n">
        <v>108050102053</v>
      </c>
    </row>
    <row r="22" customFormat="false" ht="14.65" hidden="false" customHeight="false" outlineLevel="0" collapsed="false">
      <c r="D22" s="109" t="s">
        <v>169</v>
      </c>
      <c r="E22" s="122" t="n">
        <f aca="false">J22</f>
        <v>0</v>
      </c>
      <c r="H22" s="122"/>
      <c r="I22" s="122"/>
      <c r="J22" s="122"/>
      <c r="L22" s="123" t="n">
        <f aca="false">SUM(L12:L21)</f>
        <v>0</v>
      </c>
      <c r="N22" s="124" t="n">
        <f aca="false">SUM(N12:N21)</f>
        <v>0</v>
      </c>
      <c r="W22" s="112" t="n">
        <f aca="false">SUM(W12:W21)</f>
        <v>2.265</v>
      </c>
    </row>
    <row r="24" customFormat="false" ht="14.65" hidden="false" customHeight="false" outlineLevel="0" collapsed="false">
      <c r="B24" s="111" t="s">
        <v>101</v>
      </c>
    </row>
    <row r="25" customFormat="false" ht="14.65" hidden="false" customHeight="false" outlineLevel="0" collapsed="false">
      <c r="A25" s="109" t="n">
        <v>9</v>
      </c>
      <c r="B25" s="110" t="s">
        <v>150</v>
      </c>
      <c r="C25" s="111" t="s">
        <v>170</v>
      </c>
      <c r="D25" s="95" t="s">
        <v>171</v>
      </c>
      <c r="E25" s="98" t="n">
        <v>20</v>
      </c>
      <c r="F25" s="95" t="s">
        <v>167</v>
      </c>
      <c r="O25" s="95" t="n">
        <v>20</v>
      </c>
      <c r="P25" s="95" t="s">
        <v>148</v>
      </c>
      <c r="T25" s="108" t="s">
        <v>53</v>
      </c>
      <c r="U25" s="108" t="s">
        <v>53</v>
      </c>
      <c r="V25" s="108" t="s">
        <v>70</v>
      </c>
      <c r="W25" s="112" t="n">
        <v>0.1</v>
      </c>
      <c r="Z25" s="95" t="s">
        <v>149</v>
      </c>
      <c r="AA25" s="95" t="n">
        <v>108030001001</v>
      </c>
    </row>
    <row r="26" customFormat="false" ht="14.65" hidden="false" customHeight="false" outlineLevel="0" collapsed="false">
      <c r="A26" s="109" t="n">
        <v>10</v>
      </c>
      <c r="B26" s="110" t="s">
        <v>172</v>
      </c>
      <c r="C26" s="111" t="s">
        <v>173</v>
      </c>
      <c r="D26" s="95" t="s">
        <v>174</v>
      </c>
      <c r="E26" s="98" t="n">
        <v>1.635</v>
      </c>
      <c r="F26" s="95" t="s">
        <v>147</v>
      </c>
      <c r="K26" s="97" t="n">
        <v>2.41931</v>
      </c>
      <c r="L26" s="97" t="n">
        <f aca="false">E26*K26</f>
        <v>3.95557185</v>
      </c>
      <c r="O26" s="95" t="n">
        <v>20</v>
      </c>
      <c r="P26" s="95" t="s">
        <v>148</v>
      </c>
      <c r="T26" s="108" t="s">
        <v>53</v>
      </c>
      <c r="U26" s="108" t="s">
        <v>53</v>
      </c>
      <c r="V26" s="108" t="s">
        <v>70</v>
      </c>
      <c r="W26" s="112" t="n">
        <v>0.746</v>
      </c>
      <c r="Z26" s="95" t="s">
        <v>175</v>
      </c>
      <c r="AA26" s="95" t="n">
        <v>1101030104001</v>
      </c>
    </row>
    <row r="27" customFormat="false" ht="14.65" hidden="false" customHeight="false" outlineLevel="0" collapsed="false">
      <c r="A27" s="109" t="n">
        <v>11</v>
      </c>
      <c r="B27" s="110" t="s">
        <v>172</v>
      </c>
      <c r="C27" s="111" t="s">
        <v>176</v>
      </c>
      <c r="D27" s="95" t="s">
        <v>177</v>
      </c>
      <c r="E27" s="98" t="n">
        <v>2.07</v>
      </c>
      <c r="F27" s="95" t="s">
        <v>167</v>
      </c>
      <c r="K27" s="97" t="n">
        <v>0.00223</v>
      </c>
      <c r="L27" s="97" t="n">
        <f aca="false">E27*K27</f>
        <v>0.0046161</v>
      </c>
      <c r="O27" s="95" t="n">
        <v>20</v>
      </c>
      <c r="P27" s="95" t="s">
        <v>148</v>
      </c>
      <c r="T27" s="108" t="s">
        <v>53</v>
      </c>
      <c r="U27" s="108" t="s">
        <v>53</v>
      </c>
      <c r="V27" s="108" t="s">
        <v>70</v>
      </c>
      <c r="W27" s="112" t="n">
        <v>0.756</v>
      </c>
      <c r="Z27" s="95" t="s">
        <v>175</v>
      </c>
      <c r="AA27" s="95" t="n">
        <v>1101031101041</v>
      </c>
    </row>
    <row r="28" customFormat="false" ht="14.65" hidden="false" customHeight="false" outlineLevel="0" collapsed="false">
      <c r="A28" s="109" t="n">
        <v>12</v>
      </c>
      <c r="B28" s="110" t="s">
        <v>172</v>
      </c>
      <c r="C28" s="111" t="s">
        <v>178</v>
      </c>
      <c r="D28" s="95" t="s">
        <v>179</v>
      </c>
      <c r="E28" s="98" t="n">
        <v>2.07</v>
      </c>
      <c r="F28" s="95" t="s">
        <v>167</v>
      </c>
      <c r="O28" s="95" t="n">
        <v>20</v>
      </c>
      <c r="P28" s="95" t="s">
        <v>148</v>
      </c>
      <c r="T28" s="108" t="s">
        <v>53</v>
      </c>
      <c r="U28" s="108" t="s">
        <v>53</v>
      </c>
      <c r="V28" s="108" t="s">
        <v>70</v>
      </c>
      <c r="W28" s="112" t="n">
        <v>0.406</v>
      </c>
      <c r="Z28" s="95" t="s">
        <v>175</v>
      </c>
      <c r="AA28" s="95" t="n">
        <v>1101031101042</v>
      </c>
    </row>
    <row r="29" customFormat="false" ht="14.65" hidden="false" customHeight="false" outlineLevel="0" collapsed="false">
      <c r="A29" s="109" t="n">
        <v>13</v>
      </c>
      <c r="B29" s="110" t="s">
        <v>172</v>
      </c>
      <c r="C29" s="111" t="s">
        <v>180</v>
      </c>
      <c r="D29" s="95" t="s">
        <v>181</v>
      </c>
      <c r="E29" s="98" t="n">
        <v>0.063</v>
      </c>
      <c r="F29" s="95" t="s">
        <v>182</v>
      </c>
      <c r="K29" s="97" t="n">
        <v>0.98901</v>
      </c>
      <c r="L29" s="97" t="n">
        <f aca="false">E29*K29</f>
        <v>0.06230763</v>
      </c>
      <c r="O29" s="95" t="n">
        <v>20</v>
      </c>
      <c r="P29" s="95" t="s">
        <v>148</v>
      </c>
      <c r="T29" s="108" t="s">
        <v>53</v>
      </c>
      <c r="U29" s="108" t="s">
        <v>53</v>
      </c>
      <c r="V29" s="108" t="s">
        <v>70</v>
      </c>
      <c r="W29" s="112" t="n">
        <v>0.96</v>
      </c>
      <c r="Z29" s="95" t="s">
        <v>175</v>
      </c>
      <c r="AA29" s="95" t="n">
        <v>1101032107002</v>
      </c>
    </row>
    <row r="30" customFormat="false" ht="14.65" hidden="false" customHeight="false" outlineLevel="0" collapsed="false">
      <c r="A30" s="109" t="n">
        <v>14</v>
      </c>
      <c r="B30" s="110" t="s">
        <v>172</v>
      </c>
      <c r="C30" s="111" t="s">
        <v>183</v>
      </c>
      <c r="D30" s="95" t="s">
        <v>184</v>
      </c>
      <c r="E30" s="98" t="n">
        <v>1.152</v>
      </c>
      <c r="F30" s="95" t="s">
        <v>147</v>
      </c>
      <c r="K30" s="97" t="n">
        <v>2.41931</v>
      </c>
      <c r="L30" s="97" t="n">
        <f aca="false">E30*K30</f>
        <v>2.78704512</v>
      </c>
      <c r="O30" s="95" t="n">
        <v>20</v>
      </c>
      <c r="P30" s="95" t="s">
        <v>148</v>
      </c>
      <c r="T30" s="108" t="s">
        <v>53</v>
      </c>
      <c r="U30" s="108" t="s">
        <v>53</v>
      </c>
      <c r="V30" s="108" t="s">
        <v>70</v>
      </c>
      <c r="W30" s="112" t="n">
        <v>0.525</v>
      </c>
      <c r="Z30" s="95" t="s">
        <v>175</v>
      </c>
      <c r="AA30" s="95" t="n">
        <v>1101020104001</v>
      </c>
    </row>
    <row r="31" customFormat="false" ht="14.65" hidden="false" customHeight="false" outlineLevel="0" collapsed="false">
      <c r="A31" s="109" t="n">
        <v>15</v>
      </c>
      <c r="B31" s="110" t="s">
        <v>185</v>
      </c>
      <c r="C31" s="111" t="s">
        <v>186</v>
      </c>
      <c r="D31" s="95" t="s">
        <v>187</v>
      </c>
      <c r="E31" s="98" t="n">
        <v>14</v>
      </c>
      <c r="F31" s="95" t="s">
        <v>167</v>
      </c>
      <c r="K31" s="97" t="n">
        <v>3E-005</v>
      </c>
      <c r="L31" s="97" t="n">
        <f aca="false">E31*K31</f>
        <v>0.00042</v>
      </c>
      <c r="O31" s="95" t="n">
        <v>20</v>
      </c>
      <c r="P31" s="95" t="s">
        <v>148</v>
      </c>
      <c r="T31" s="108" t="s">
        <v>53</v>
      </c>
      <c r="U31" s="108" t="s">
        <v>53</v>
      </c>
      <c r="V31" s="108" t="s">
        <v>70</v>
      </c>
      <c r="W31" s="112" t="n">
        <v>0.616</v>
      </c>
      <c r="Z31" s="95" t="s">
        <v>188</v>
      </c>
      <c r="AA31" s="95" t="n">
        <v>206090501001</v>
      </c>
    </row>
    <row r="32" customFormat="false" ht="14.65" hidden="false" customHeight="false" outlineLevel="0" collapsed="false">
      <c r="A32" s="109" t="n">
        <v>16</v>
      </c>
      <c r="B32" s="110" t="s">
        <v>189</v>
      </c>
      <c r="C32" s="111" t="s">
        <v>190</v>
      </c>
      <c r="D32" s="95" t="s">
        <v>191</v>
      </c>
      <c r="E32" s="98" t="n">
        <v>15.4</v>
      </c>
      <c r="F32" s="95" t="s">
        <v>167</v>
      </c>
      <c r="K32" s="97" t="n">
        <v>0.0004</v>
      </c>
      <c r="L32" s="97" t="n">
        <f aca="false">E32*K32</f>
        <v>0.00616</v>
      </c>
      <c r="O32" s="95" t="n">
        <v>20</v>
      </c>
      <c r="P32" s="95" t="s">
        <v>148</v>
      </c>
      <c r="T32" s="108" t="s">
        <v>53</v>
      </c>
      <c r="U32" s="108" t="s">
        <v>53</v>
      </c>
      <c r="V32" s="108" t="s">
        <v>70</v>
      </c>
      <c r="Z32" s="95" t="s">
        <v>192</v>
      </c>
      <c r="AA32" s="95" t="s">
        <v>148</v>
      </c>
    </row>
    <row r="33" customFormat="false" ht="14.65" hidden="false" customHeight="false" outlineLevel="0" collapsed="false">
      <c r="D33" s="109" t="s">
        <v>193</v>
      </c>
      <c r="E33" s="122" t="n">
        <f aca="false">J33</f>
        <v>0</v>
      </c>
      <c r="H33" s="122"/>
      <c r="I33" s="122"/>
      <c r="J33" s="122"/>
      <c r="L33" s="123" t="n">
        <f aca="false">SUM(L24:L32)</f>
        <v>6.8161207</v>
      </c>
      <c r="N33" s="124" t="n">
        <f aca="false">SUM(N24:N32)</f>
        <v>0</v>
      </c>
      <c r="W33" s="112" t="n">
        <f aca="false">SUM(W24:W32)</f>
        <v>4.109</v>
      </c>
    </row>
    <row r="35" customFormat="false" ht="14.65" hidden="false" customHeight="false" outlineLevel="0" collapsed="false">
      <c r="B35" s="111" t="s">
        <v>102</v>
      </c>
    </row>
    <row r="36" customFormat="false" ht="14.65" hidden="false" customHeight="false" outlineLevel="0" collapsed="false">
      <c r="A36" s="109" t="n">
        <v>17</v>
      </c>
      <c r="B36" s="110" t="s">
        <v>172</v>
      </c>
      <c r="C36" s="111" t="s">
        <v>194</v>
      </c>
      <c r="D36" s="95" t="s">
        <v>195</v>
      </c>
      <c r="E36" s="98" t="n">
        <v>8.685</v>
      </c>
      <c r="F36" s="95" t="s">
        <v>167</v>
      </c>
      <c r="K36" s="97" t="n">
        <v>0.11772</v>
      </c>
      <c r="L36" s="97" t="n">
        <f aca="false">E36*K36</f>
        <v>1.0223982</v>
      </c>
      <c r="O36" s="95" t="n">
        <v>20</v>
      </c>
      <c r="P36" s="95" t="s">
        <v>148</v>
      </c>
      <c r="T36" s="108" t="s">
        <v>53</v>
      </c>
      <c r="U36" s="108" t="s">
        <v>53</v>
      </c>
      <c r="V36" s="108" t="s">
        <v>70</v>
      </c>
      <c r="W36" s="112" t="n">
        <v>4.508</v>
      </c>
      <c r="Z36" s="95" t="s">
        <v>196</v>
      </c>
      <c r="AA36" s="95" t="n">
        <v>1204010204021</v>
      </c>
    </row>
    <row r="37" customFormat="false" ht="14.65" hidden="false" customHeight="false" outlineLevel="0" collapsed="false">
      <c r="D37" s="109" t="s">
        <v>197</v>
      </c>
      <c r="E37" s="122" t="n">
        <f aca="false">J37</f>
        <v>0</v>
      </c>
      <c r="H37" s="122"/>
      <c r="I37" s="122"/>
      <c r="J37" s="122"/>
      <c r="L37" s="123" t="n">
        <f aca="false">SUM(L35:L36)</f>
        <v>1.0223982</v>
      </c>
      <c r="N37" s="124" t="n">
        <f aca="false">SUM(N35:N36)</f>
        <v>0</v>
      </c>
      <c r="W37" s="112" t="n">
        <f aca="false">SUM(W35:W36)</f>
        <v>4.508</v>
      </c>
    </row>
    <row r="39" customFormat="false" ht="14.65" hidden="false" customHeight="false" outlineLevel="0" collapsed="false">
      <c r="B39" s="111" t="s">
        <v>103</v>
      </c>
    </row>
    <row r="40" customFormat="false" ht="14.65" hidden="false" customHeight="false" outlineLevel="0" collapsed="false">
      <c r="A40" s="109" t="n">
        <v>18</v>
      </c>
      <c r="B40" s="110" t="s">
        <v>198</v>
      </c>
      <c r="C40" s="111" t="s">
        <v>199</v>
      </c>
      <c r="D40" s="95" t="s">
        <v>200</v>
      </c>
      <c r="E40" s="98" t="n">
        <v>19.25</v>
      </c>
      <c r="F40" s="95" t="s">
        <v>167</v>
      </c>
      <c r="K40" s="97" t="n">
        <v>0.20266</v>
      </c>
      <c r="L40" s="97" t="n">
        <f aca="false">E40*K40</f>
        <v>3.901205</v>
      </c>
      <c r="O40" s="95" t="n">
        <v>20</v>
      </c>
      <c r="P40" s="95" t="s">
        <v>148</v>
      </c>
      <c r="T40" s="108" t="s">
        <v>53</v>
      </c>
      <c r="U40" s="108" t="s">
        <v>53</v>
      </c>
      <c r="V40" s="108" t="s">
        <v>70</v>
      </c>
      <c r="W40" s="112" t="n">
        <v>0.655</v>
      </c>
      <c r="Z40" s="95" t="s">
        <v>201</v>
      </c>
      <c r="AA40" s="95" t="n">
        <v>3220010301001</v>
      </c>
    </row>
    <row r="41" customFormat="false" ht="14.65" hidden="false" customHeight="false" outlineLevel="0" collapsed="false">
      <c r="D41" s="109" t="s">
        <v>202</v>
      </c>
      <c r="E41" s="122" t="n">
        <f aca="false">J41</f>
        <v>0</v>
      </c>
      <c r="H41" s="122"/>
      <c r="I41" s="122"/>
      <c r="J41" s="122"/>
      <c r="L41" s="123" t="n">
        <f aca="false">SUM(L39:L40)</f>
        <v>3.901205</v>
      </c>
      <c r="N41" s="124" t="n">
        <f aca="false">SUM(N39:N40)</f>
        <v>0</v>
      </c>
      <c r="W41" s="112" t="n">
        <f aca="false">SUM(W39:W40)</f>
        <v>0.655</v>
      </c>
    </row>
    <row r="43" customFormat="false" ht="14.65" hidden="false" customHeight="false" outlineLevel="0" collapsed="false">
      <c r="B43" s="111" t="s">
        <v>104</v>
      </c>
    </row>
    <row r="44" customFormat="false" ht="14.65" hidden="false" customHeight="false" outlineLevel="0" collapsed="false">
      <c r="A44" s="109" t="n">
        <v>19</v>
      </c>
      <c r="B44" s="110" t="s">
        <v>203</v>
      </c>
      <c r="C44" s="111" t="s">
        <v>204</v>
      </c>
      <c r="D44" s="95" t="s">
        <v>205</v>
      </c>
      <c r="E44" s="98" t="n">
        <v>12.6</v>
      </c>
      <c r="F44" s="95" t="s">
        <v>167</v>
      </c>
      <c r="K44" s="97" t="n">
        <v>0.27994</v>
      </c>
      <c r="L44" s="97" t="n">
        <f aca="false">E44*K44</f>
        <v>3.527244</v>
      </c>
      <c r="O44" s="95" t="n">
        <v>20</v>
      </c>
      <c r="P44" s="95" t="s">
        <v>148</v>
      </c>
      <c r="T44" s="108" t="s">
        <v>53</v>
      </c>
      <c r="U44" s="108" t="s">
        <v>53</v>
      </c>
      <c r="V44" s="108" t="s">
        <v>70</v>
      </c>
      <c r="W44" s="112" t="n">
        <v>0.315</v>
      </c>
      <c r="Z44" s="95" t="s">
        <v>206</v>
      </c>
      <c r="AA44" s="95" t="n">
        <v>2201010400014</v>
      </c>
    </row>
    <row r="45" customFormat="false" ht="14.65" hidden="false" customHeight="false" outlineLevel="0" collapsed="false">
      <c r="A45" s="109" t="n">
        <v>20</v>
      </c>
      <c r="B45" s="110" t="s">
        <v>203</v>
      </c>
      <c r="C45" s="111" t="s">
        <v>207</v>
      </c>
      <c r="D45" s="95" t="s">
        <v>208</v>
      </c>
      <c r="E45" s="98" t="n">
        <v>6.65</v>
      </c>
      <c r="F45" s="95" t="s">
        <v>167</v>
      </c>
      <c r="K45" s="97" t="n">
        <v>0.0842</v>
      </c>
      <c r="L45" s="97" t="n">
        <f aca="false">E45*K45</f>
        <v>0.55993</v>
      </c>
      <c r="O45" s="95" t="n">
        <v>20</v>
      </c>
      <c r="P45" s="95" t="s">
        <v>148</v>
      </c>
      <c r="T45" s="108" t="s">
        <v>53</v>
      </c>
      <c r="U45" s="108" t="s">
        <v>53</v>
      </c>
      <c r="V45" s="108" t="s">
        <v>70</v>
      </c>
      <c r="W45" s="112" t="n">
        <v>5.22</v>
      </c>
      <c r="Z45" s="95" t="s">
        <v>209</v>
      </c>
      <c r="AA45" s="95" t="s">
        <v>148</v>
      </c>
    </row>
    <row r="46" customFormat="false" ht="14.65" hidden="false" customHeight="false" outlineLevel="0" collapsed="false">
      <c r="A46" s="109" t="n">
        <v>21</v>
      </c>
      <c r="B46" s="110" t="s">
        <v>189</v>
      </c>
      <c r="C46" s="111" t="s">
        <v>210</v>
      </c>
      <c r="D46" s="95" t="s">
        <v>211</v>
      </c>
      <c r="E46" s="98" t="n">
        <v>6.717</v>
      </c>
      <c r="F46" s="95" t="s">
        <v>167</v>
      </c>
      <c r="K46" s="97" t="n">
        <v>0.1728</v>
      </c>
      <c r="L46" s="97" t="n">
        <f aca="false">E46*K46</f>
        <v>1.1606976</v>
      </c>
      <c r="O46" s="95" t="n">
        <v>20</v>
      </c>
      <c r="P46" s="95" t="s">
        <v>148</v>
      </c>
      <c r="T46" s="108" t="s">
        <v>53</v>
      </c>
      <c r="U46" s="108" t="s">
        <v>53</v>
      </c>
      <c r="V46" s="108" t="s">
        <v>70</v>
      </c>
      <c r="Z46" s="95" t="s">
        <v>212</v>
      </c>
      <c r="AA46" s="95" t="s">
        <v>148</v>
      </c>
    </row>
    <row r="47" customFormat="false" ht="14.65" hidden="false" customHeight="false" outlineLevel="0" collapsed="false">
      <c r="A47" s="109" t="n">
        <v>22</v>
      </c>
      <c r="B47" s="110" t="s">
        <v>144</v>
      </c>
      <c r="C47" s="111" t="s">
        <v>213</v>
      </c>
      <c r="D47" s="95" t="s">
        <v>214</v>
      </c>
      <c r="E47" s="98" t="n">
        <v>1.05</v>
      </c>
      <c r="F47" s="95" t="s">
        <v>167</v>
      </c>
      <c r="K47" s="97" t="n">
        <v>0.13193</v>
      </c>
      <c r="L47" s="97" t="n">
        <f aca="false">E47*K47</f>
        <v>0.1385265</v>
      </c>
      <c r="O47" s="95" t="n">
        <v>20</v>
      </c>
      <c r="P47" s="95" t="s">
        <v>148</v>
      </c>
      <c r="T47" s="108" t="s">
        <v>53</v>
      </c>
      <c r="U47" s="108" t="s">
        <v>53</v>
      </c>
      <c r="V47" s="108" t="s">
        <v>70</v>
      </c>
      <c r="W47" s="112" t="n">
        <v>0.57</v>
      </c>
      <c r="Z47" s="95" t="s">
        <v>209</v>
      </c>
      <c r="AA47" s="95" t="n">
        <v>2204041702101</v>
      </c>
    </row>
    <row r="48" customFormat="false" ht="14.65" hidden="false" customHeight="false" outlineLevel="0" collapsed="false">
      <c r="A48" s="109" t="n">
        <v>23</v>
      </c>
      <c r="B48" s="110" t="s">
        <v>189</v>
      </c>
      <c r="C48" s="111" t="s">
        <v>215</v>
      </c>
      <c r="D48" s="95" t="s">
        <v>216</v>
      </c>
      <c r="E48" s="98" t="n">
        <v>1.061</v>
      </c>
      <c r="F48" s="95" t="s">
        <v>167</v>
      </c>
      <c r="K48" s="97" t="n">
        <v>0.142</v>
      </c>
      <c r="L48" s="97" t="n">
        <f aca="false">E48*K48</f>
        <v>0.150662</v>
      </c>
      <c r="O48" s="95" t="n">
        <v>20</v>
      </c>
      <c r="P48" s="95" t="s">
        <v>148</v>
      </c>
      <c r="T48" s="108" t="s">
        <v>53</v>
      </c>
      <c r="U48" s="108" t="s">
        <v>53</v>
      </c>
      <c r="V48" s="108" t="s">
        <v>70</v>
      </c>
      <c r="Z48" s="95" t="s">
        <v>212</v>
      </c>
      <c r="AA48" s="95" t="s">
        <v>148</v>
      </c>
    </row>
    <row r="49" customFormat="false" ht="14.65" hidden="false" customHeight="false" outlineLevel="0" collapsed="false">
      <c r="A49" s="109" t="n">
        <v>24</v>
      </c>
      <c r="B49" s="110" t="s">
        <v>203</v>
      </c>
      <c r="C49" s="111" t="s">
        <v>217</v>
      </c>
      <c r="D49" s="95" t="s">
        <v>218</v>
      </c>
      <c r="E49" s="98" t="n">
        <v>12.6</v>
      </c>
      <c r="F49" s="95" t="s">
        <v>167</v>
      </c>
      <c r="K49" s="97" t="n">
        <v>0.1036</v>
      </c>
      <c r="L49" s="97" t="n">
        <f aca="false">E49*K49</f>
        <v>1.30536</v>
      </c>
      <c r="O49" s="95" t="n">
        <v>20</v>
      </c>
      <c r="P49" s="95" t="s">
        <v>148</v>
      </c>
      <c r="T49" s="108" t="s">
        <v>53</v>
      </c>
      <c r="U49" s="108" t="s">
        <v>53</v>
      </c>
      <c r="V49" s="108" t="s">
        <v>70</v>
      </c>
      <c r="W49" s="112" t="n">
        <v>10.345</v>
      </c>
      <c r="Z49" s="95" t="s">
        <v>209</v>
      </c>
      <c r="AA49" s="95" t="s">
        <v>148</v>
      </c>
    </row>
    <row r="50" customFormat="false" ht="14.65" hidden="false" customHeight="false" outlineLevel="0" collapsed="false">
      <c r="A50" s="109" t="n">
        <v>25</v>
      </c>
      <c r="B50" s="110" t="s">
        <v>189</v>
      </c>
      <c r="C50" s="111" t="s">
        <v>219</v>
      </c>
      <c r="D50" s="95" t="s">
        <v>220</v>
      </c>
      <c r="E50" s="98" t="n">
        <v>12.726</v>
      </c>
      <c r="F50" s="95" t="s">
        <v>167</v>
      </c>
      <c r="K50" s="97" t="n">
        <v>0.1728</v>
      </c>
      <c r="L50" s="97" t="n">
        <f aca="false">E50*K50</f>
        <v>2.1990528</v>
      </c>
      <c r="O50" s="95" t="n">
        <v>20</v>
      </c>
      <c r="P50" s="95" t="s">
        <v>148</v>
      </c>
      <c r="T50" s="108" t="s">
        <v>53</v>
      </c>
      <c r="U50" s="108" t="s">
        <v>53</v>
      </c>
      <c r="V50" s="108" t="s">
        <v>70</v>
      </c>
      <c r="Z50" s="95" t="s">
        <v>212</v>
      </c>
      <c r="AA50" s="95" t="s">
        <v>148</v>
      </c>
    </row>
    <row r="51" customFormat="false" ht="14.65" hidden="false" customHeight="false" outlineLevel="0" collapsed="false">
      <c r="D51" s="109" t="s">
        <v>221</v>
      </c>
      <c r="E51" s="122" t="n">
        <f aca="false">J51</f>
        <v>0</v>
      </c>
      <c r="H51" s="122"/>
      <c r="I51" s="122"/>
      <c r="J51" s="122"/>
      <c r="L51" s="123" t="n">
        <f aca="false">SUM(L43:L50)</f>
        <v>9.0414729</v>
      </c>
      <c r="N51" s="124" t="n">
        <f aca="false">SUM(N43:N50)</f>
        <v>0</v>
      </c>
      <c r="W51" s="112" t="n">
        <f aca="false">SUM(W43:W50)</f>
        <v>16.45</v>
      </c>
    </row>
    <row r="53" customFormat="false" ht="14.65" hidden="false" customHeight="false" outlineLevel="0" collapsed="false">
      <c r="B53" s="111" t="s">
        <v>105</v>
      </c>
    </row>
    <row r="54" customFormat="false" ht="14.65" hidden="false" customHeight="false" outlineLevel="0" collapsed="false">
      <c r="A54" s="109" t="n">
        <v>26</v>
      </c>
      <c r="B54" s="110" t="s">
        <v>172</v>
      </c>
      <c r="C54" s="111" t="s">
        <v>222</v>
      </c>
      <c r="D54" s="95" t="s">
        <v>223</v>
      </c>
      <c r="E54" s="98" t="n">
        <v>10.615</v>
      </c>
      <c r="F54" s="95" t="s">
        <v>167</v>
      </c>
      <c r="O54" s="95" t="n">
        <v>20</v>
      </c>
      <c r="P54" s="95" t="s">
        <v>148</v>
      </c>
      <c r="T54" s="108" t="s">
        <v>53</v>
      </c>
      <c r="U54" s="108" t="s">
        <v>53</v>
      </c>
      <c r="V54" s="108" t="s">
        <v>70</v>
      </c>
      <c r="W54" s="112" t="n">
        <v>0.531</v>
      </c>
      <c r="Z54" s="95" t="s">
        <v>224</v>
      </c>
      <c r="AA54" s="95" t="n">
        <v>13090910</v>
      </c>
    </row>
    <row r="55" customFormat="false" ht="14.65" hidden="false" customHeight="false" outlineLevel="0" collapsed="false">
      <c r="A55" s="109" t="n">
        <v>27</v>
      </c>
      <c r="B55" s="110" t="s">
        <v>172</v>
      </c>
      <c r="C55" s="111" t="s">
        <v>225</v>
      </c>
      <c r="D55" s="95" t="s">
        <v>226</v>
      </c>
      <c r="E55" s="98" t="n">
        <v>10.615</v>
      </c>
      <c r="F55" s="95" t="s">
        <v>167</v>
      </c>
      <c r="K55" s="97" t="n">
        <v>0.0155</v>
      </c>
      <c r="L55" s="97" t="n">
        <f aca="false">E55*K55</f>
        <v>0.1645325</v>
      </c>
      <c r="O55" s="95" t="n">
        <v>20</v>
      </c>
      <c r="P55" s="95" t="s">
        <v>148</v>
      </c>
      <c r="T55" s="108" t="s">
        <v>53</v>
      </c>
      <c r="U55" s="108" t="s">
        <v>53</v>
      </c>
      <c r="V55" s="108" t="s">
        <v>70</v>
      </c>
      <c r="W55" s="112" t="n">
        <v>4.204</v>
      </c>
      <c r="Z55" s="95" t="s">
        <v>224</v>
      </c>
      <c r="AA55" s="95" t="n">
        <v>1309090900202</v>
      </c>
    </row>
    <row r="56" customFormat="false" ht="14.65" hidden="false" customHeight="false" outlineLevel="0" collapsed="false">
      <c r="A56" s="109" t="n">
        <v>28</v>
      </c>
      <c r="B56" s="110" t="s">
        <v>172</v>
      </c>
      <c r="C56" s="111" t="s">
        <v>227</v>
      </c>
      <c r="D56" s="95" t="s">
        <v>228</v>
      </c>
      <c r="E56" s="98" t="n">
        <v>10.615</v>
      </c>
      <c r="F56" s="95" t="s">
        <v>167</v>
      </c>
      <c r="K56" s="97" t="n">
        <v>0.00013</v>
      </c>
      <c r="L56" s="97" t="n">
        <f aca="false">E56*K56</f>
        <v>0.00137995</v>
      </c>
      <c r="O56" s="95" t="n">
        <v>20</v>
      </c>
      <c r="P56" s="95" t="s">
        <v>148</v>
      </c>
      <c r="T56" s="108" t="s">
        <v>53</v>
      </c>
      <c r="U56" s="108" t="s">
        <v>53</v>
      </c>
      <c r="V56" s="108" t="s">
        <v>70</v>
      </c>
      <c r="W56" s="112" t="n">
        <v>3.609</v>
      </c>
      <c r="Z56" s="95" t="s">
        <v>224</v>
      </c>
      <c r="AA56" s="95" t="n">
        <v>1309171600021</v>
      </c>
    </row>
    <row r="57" customFormat="false" ht="14.65" hidden="false" customHeight="false" outlineLevel="0" collapsed="false">
      <c r="D57" s="109" t="s">
        <v>229</v>
      </c>
      <c r="E57" s="122" t="n">
        <f aca="false">J57</f>
        <v>0</v>
      </c>
      <c r="H57" s="122"/>
      <c r="I57" s="122"/>
      <c r="J57" s="122"/>
      <c r="L57" s="123" t="n">
        <f aca="false">SUM(L53:L56)</f>
        <v>0.16591245</v>
      </c>
      <c r="N57" s="124" t="n">
        <f aca="false">SUM(N53:N56)</f>
        <v>0</v>
      </c>
      <c r="W57" s="112" t="n">
        <f aca="false">SUM(W53:W56)</f>
        <v>8.344</v>
      </c>
    </row>
    <row r="59" customFormat="false" ht="14.65" hidden="false" customHeight="false" outlineLevel="0" collapsed="false">
      <c r="B59" s="111" t="s">
        <v>106</v>
      </c>
    </row>
    <row r="60" customFormat="false" ht="14.65" hidden="false" customHeight="false" outlineLevel="0" collapsed="false">
      <c r="A60" s="109" t="n">
        <v>29</v>
      </c>
      <c r="B60" s="110" t="s">
        <v>203</v>
      </c>
      <c r="C60" s="111" t="s">
        <v>230</v>
      </c>
      <c r="D60" s="95" t="s">
        <v>231</v>
      </c>
      <c r="E60" s="98" t="n">
        <v>6</v>
      </c>
      <c r="F60" s="95" t="s">
        <v>232</v>
      </c>
      <c r="K60" s="97" t="n">
        <v>0.10562</v>
      </c>
      <c r="L60" s="97" t="n">
        <f aca="false">E60*K60</f>
        <v>0.63372</v>
      </c>
      <c r="O60" s="95" t="n">
        <v>20</v>
      </c>
      <c r="P60" s="95" t="s">
        <v>148</v>
      </c>
      <c r="T60" s="108" t="s">
        <v>53</v>
      </c>
      <c r="U60" s="108" t="s">
        <v>53</v>
      </c>
      <c r="V60" s="108" t="s">
        <v>70</v>
      </c>
      <c r="W60" s="112" t="n">
        <v>0.834</v>
      </c>
      <c r="Z60" s="95" t="s">
        <v>209</v>
      </c>
      <c r="AA60" s="95" t="n">
        <v>222508</v>
      </c>
    </row>
    <row r="61" customFormat="false" ht="14.65" hidden="false" customHeight="false" outlineLevel="0" collapsed="false">
      <c r="A61" s="109" t="n">
        <v>30</v>
      </c>
      <c r="B61" s="110" t="s">
        <v>189</v>
      </c>
      <c r="C61" s="111" t="s">
        <v>233</v>
      </c>
      <c r="D61" s="95" t="s">
        <v>234</v>
      </c>
      <c r="E61" s="98" t="n">
        <v>6.06</v>
      </c>
      <c r="F61" s="95" t="s">
        <v>235</v>
      </c>
      <c r="K61" s="97" t="n">
        <v>0.022</v>
      </c>
      <c r="L61" s="97" t="n">
        <f aca="false">E61*K61</f>
        <v>0.13332</v>
      </c>
      <c r="O61" s="95" t="n">
        <v>20</v>
      </c>
      <c r="P61" s="95" t="s">
        <v>148</v>
      </c>
      <c r="T61" s="108" t="s">
        <v>53</v>
      </c>
      <c r="U61" s="108" t="s">
        <v>53</v>
      </c>
      <c r="V61" s="108" t="s">
        <v>70</v>
      </c>
      <c r="Z61" s="95" t="s">
        <v>212</v>
      </c>
      <c r="AA61" s="95" t="s">
        <v>148</v>
      </c>
    </row>
    <row r="62" customFormat="false" ht="14.65" hidden="false" customHeight="false" outlineLevel="0" collapsed="false">
      <c r="A62" s="109" t="n">
        <v>31</v>
      </c>
      <c r="B62" s="110" t="s">
        <v>203</v>
      </c>
      <c r="C62" s="111" t="s">
        <v>236</v>
      </c>
      <c r="D62" s="95" t="s">
        <v>237</v>
      </c>
      <c r="E62" s="98" t="n">
        <v>4.2</v>
      </c>
      <c r="F62" s="95" t="s">
        <v>232</v>
      </c>
      <c r="K62" s="97" t="n">
        <v>0.17638</v>
      </c>
      <c r="L62" s="97" t="n">
        <f aca="false">E62*K62</f>
        <v>0.740796</v>
      </c>
      <c r="O62" s="95" t="n">
        <v>20</v>
      </c>
      <c r="P62" s="95" t="s">
        <v>148</v>
      </c>
      <c r="T62" s="108" t="s">
        <v>53</v>
      </c>
      <c r="U62" s="108" t="s">
        <v>53</v>
      </c>
      <c r="V62" s="108" t="s">
        <v>70</v>
      </c>
      <c r="W62" s="112" t="n">
        <v>1.138</v>
      </c>
      <c r="Z62" s="95" t="s">
        <v>209</v>
      </c>
      <c r="AA62" s="95" t="n">
        <v>2225098002</v>
      </c>
    </row>
    <row r="63" customFormat="false" ht="14.65" hidden="false" customHeight="false" outlineLevel="0" collapsed="false">
      <c r="A63" s="109" t="n">
        <v>32</v>
      </c>
      <c r="B63" s="110" t="s">
        <v>189</v>
      </c>
      <c r="C63" s="111" t="s">
        <v>238</v>
      </c>
      <c r="D63" s="95" t="s">
        <v>239</v>
      </c>
      <c r="E63" s="98" t="n">
        <v>4.242</v>
      </c>
      <c r="F63" s="95" t="s">
        <v>235</v>
      </c>
      <c r="K63" s="97" t="n">
        <v>0.099</v>
      </c>
      <c r="L63" s="97" t="n">
        <f aca="false">E63*K63</f>
        <v>0.419958</v>
      </c>
      <c r="O63" s="95" t="n">
        <v>20</v>
      </c>
      <c r="P63" s="95" t="s">
        <v>148</v>
      </c>
      <c r="T63" s="108" t="s">
        <v>53</v>
      </c>
      <c r="U63" s="108" t="s">
        <v>53</v>
      </c>
      <c r="V63" s="108" t="s">
        <v>70</v>
      </c>
      <c r="Z63" s="95" t="s">
        <v>212</v>
      </c>
      <c r="AA63" s="95" t="s">
        <v>148</v>
      </c>
    </row>
    <row r="64" customFormat="false" ht="14.65" hidden="false" customHeight="false" outlineLevel="0" collapsed="false">
      <c r="A64" s="109" t="n">
        <v>33</v>
      </c>
      <c r="B64" s="110" t="s">
        <v>203</v>
      </c>
      <c r="C64" s="111" t="s">
        <v>240</v>
      </c>
      <c r="D64" s="95" t="s">
        <v>241</v>
      </c>
      <c r="E64" s="98" t="n">
        <v>0.888</v>
      </c>
      <c r="F64" s="95" t="s">
        <v>147</v>
      </c>
      <c r="K64" s="97" t="n">
        <v>2.36285</v>
      </c>
      <c r="L64" s="97" t="n">
        <f aca="false">E64*K64</f>
        <v>2.0982108</v>
      </c>
      <c r="O64" s="95" t="n">
        <v>20</v>
      </c>
      <c r="P64" s="95" t="s">
        <v>148</v>
      </c>
      <c r="T64" s="108" t="s">
        <v>53</v>
      </c>
      <c r="U64" s="108" t="s">
        <v>53</v>
      </c>
      <c r="V64" s="108" t="s">
        <v>70</v>
      </c>
      <c r="W64" s="112" t="n">
        <v>1.28</v>
      </c>
      <c r="Z64" s="95" t="s">
        <v>209</v>
      </c>
      <c r="AA64" s="95" t="n">
        <v>2225098001021</v>
      </c>
    </row>
    <row r="65" customFormat="false" ht="14.65" hidden="false" customHeight="false" outlineLevel="0" collapsed="false">
      <c r="A65" s="109" t="n">
        <v>34</v>
      </c>
      <c r="B65" s="110" t="s">
        <v>203</v>
      </c>
      <c r="C65" s="111" t="s">
        <v>242</v>
      </c>
      <c r="D65" s="95" t="s">
        <v>243</v>
      </c>
      <c r="E65" s="98" t="n">
        <v>24.973</v>
      </c>
      <c r="F65" s="95" t="s">
        <v>182</v>
      </c>
      <c r="O65" s="95" t="n">
        <v>20</v>
      </c>
      <c r="P65" s="95" t="s">
        <v>148</v>
      </c>
      <c r="T65" s="108" t="s">
        <v>53</v>
      </c>
      <c r="U65" s="108" t="s">
        <v>53</v>
      </c>
      <c r="V65" s="108" t="s">
        <v>70</v>
      </c>
      <c r="W65" s="112" t="n">
        <v>9.315</v>
      </c>
      <c r="Z65" s="95" t="s">
        <v>244</v>
      </c>
      <c r="AA65" s="95" t="n">
        <v>2299220400121</v>
      </c>
    </row>
    <row r="66" customFormat="false" ht="14.65" hidden="false" customHeight="false" outlineLevel="0" collapsed="false">
      <c r="A66" s="109" t="n">
        <v>35</v>
      </c>
      <c r="B66" s="110" t="s">
        <v>245</v>
      </c>
      <c r="C66" s="111" t="s">
        <v>246</v>
      </c>
      <c r="D66" s="95" t="s">
        <v>247</v>
      </c>
      <c r="E66" s="98" t="n">
        <v>50</v>
      </c>
      <c r="F66" s="95" t="s">
        <v>248</v>
      </c>
      <c r="O66" s="95" t="n">
        <v>20</v>
      </c>
      <c r="P66" s="95" t="s">
        <v>148</v>
      </c>
      <c r="T66" s="108" t="s">
        <v>53</v>
      </c>
      <c r="U66" s="108" t="s">
        <v>53</v>
      </c>
      <c r="V66" s="108" t="s">
        <v>70</v>
      </c>
      <c r="W66" s="112" t="n">
        <v>50</v>
      </c>
      <c r="Z66" s="95" t="s">
        <v>249</v>
      </c>
      <c r="AA66" s="95" t="s">
        <v>148</v>
      </c>
    </row>
    <row r="67" customFormat="false" ht="14.65" hidden="false" customHeight="false" outlineLevel="0" collapsed="false">
      <c r="D67" s="109" t="s">
        <v>250</v>
      </c>
      <c r="E67" s="122" t="n">
        <f aca="false">J67</f>
        <v>0</v>
      </c>
      <c r="H67" s="122"/>
      <c r="I67" s="122"/>
      <c r="J67" s="122"/>
      <c r="L67" s="123" t="n">
        <f aca="false">SUM(L59:L66)</f>
        <v>4.0260048</v>
      </c>
      <c r="N67" s="124" t="n">
        <f aca="false">SUM(N59:N66)</f>
        <v>0</v>
      </c>
      <c r="W67" s="112" t="n">
        <f aca="false">SUM(W59:W66)</f>
        <v>62.567</v>
      </c>
    </row>
    <row r="69" customFormat="false" ht="14.65" hidden="false" customHeight="false" outlineLevel="0" collapsed="false">
      <c r="D69" s="109" t="s">
        <v>107</v>
      </c>
      <c r="E69" s="124" t="n">
        <f aca="false">J69</f>
        <v>0</v>
      </c>
      <c r="H69" s="122"/>
      <c r="I69" s="122"/>
      <c r="J69" s="122"/>
      <c r="L69" s="123" t="n">
        <f aca="false">+L22+L33+L37+L41+L51+L57+L67</f>
        <v>24.97311405</v>
      </c>
      <c r="N69" s="124" t="n">
        <f aca="false">+N22+N33+N37+N41+N51+N57+N67</f>
        <v>0</v>
      </c>
      <c r="W69" s="112" t="n">
        <f aca="false">+W22+W33+W37+W41+W51+W57+W67</f>
        <v>98.898</v>
      </c>
    </row>
    <row r="71" customFormat="false" ht="14.65" hidden="false" customHeight="false" outlineLevel="0" collapsed="false">
      <c r="B71" s="121" t="s">
        <v>251</v>
      </c>
    </row>
    <row r="72" customFormat="false" ht="14.65" hidden="false" customHeight="false" outlineLevel="0" collapsed="false">
      <c r="B72" s="111" t="s">
        <v>108</v>
      </c>
    </row>
    <row r="73" customFormat="false" ht="14.65" hidden="false" customHeight="false" outlineLevel="0" collapsed="false">
      <c r="A73" s="109" t="n">
        <v>36</v>
      </c>
      <c r="B73" s="110" t="s">
        <v>252</v>
      </c>
      <c r="C73" s="111" t="s">
        <v>253</v>
      </c>
      <c r="D73" s="95" t="s">
        <v>254</v>
      </c>
      <c r="E73" s="98" t="n">
        <v>14.05</v>
      </c>
      <c r="F73" s="95" t="s">
        <v>167</v>
      </c>
      <c r="O73" s="95" t="n">
        <v>20</v>
      </c>
      <c r="P73" s="95" t="s">
        <v>148</v>
      </c>
      <c r="T73" s="108" t="s">
        <v>53</v>
      </c>
      <c r="U73" s="108" t="s">
        <v>53</v>
      </c>
      <c r="V73" s="108" t="s">
        <v>255</v>
      </c>
      <c r="W73" s="112" t="n">
        <v>2.613</v>
      </c>
      <c r="Z73" s="95" t="s">
        <v>256</v>
      </c>
      <c r="AA73" s="95" t="n">
        <v>6201030501001</v>
      </c>
    </row>
    <row r="74" customFormat="false" ht="14.65" hidden="false" customHeight="false" outlineLevel="0" collapsed="false">
      <c r="A74" s="109" t="n">
        <v>37</v>
      </c>
      <c r="B74" s="110" t="s">
        <v>189</v>
      </c>
      <c r="C74" s="111" t="s">
        <v>257</v>
      </c>
      <c r="D74" s="95" t="s">
        <v>258</v>
      </c>
      <c r="E74" s="98" t="n">
        <v>0.371</v>
      </c>
      <c r="F74" s="95" t="s">
        <v>147</v>
      </c>
      <c r="K74" s="97" t="n">
        <v>0.55</v>
      </c>
      <c r="L74" s="97" t="n">
        <f aca="false">E74*K74</f>
        <v>0.20405</v>
      </c>
      <c r="O74" s="95" t="n">
        <v>20</v>
      </c>
      <c r="P74" s="95" t="s">
        <v>148</v>
      </c>
      <c r="T74" s="108" t="s">
        <v>53</v>
      </c>
      <c r="U74" s="108" t="s">
        <v>53</v>
      </c>
      <c r="V74" s="108" t="s">
        <v>255</v>
      </c>
      <c r="Z74" s="95" t="s">
        <v>259</v>
      </c>
      <c r="AA74" s="95" t="s">
        <v>148</v>
      </c>
    </row>
    <row r="75" customFormat="false" ht="14.65" hidden="false" customHeight="false" outlineLevel="0" collapsed="false">
      <c r="A75" s="109" t="n">
        <v>38</v>
      </c>
      <c r="B75" s="110" t="s">
        <v>252</v>
      </c>
      <c r="C75" s="111" t="s">
        <v>260</v>
      </c>
      <c r="D75" s="95" t="s">
        <v>261</v>
      </c>
      <c r="E75" s="98" t="n">
        <v>0.371</v>
      </c>
      <c r="F75" s="95" t="s">
        <v>147</v>
      </c>
      <c r="K75" s="97" t="n">
        <v>0.00411</v>
      </c>
      <c r="L75" s="97" t="n">
        <f aca="false">E75*K75</f>
        <v>0.00152481</v>
      </c>
      <c r="O75" s="95" t="n">
        <v>20</v>
      </c>
      <c r="P75" s="95" t="s">
        <v>148</v>
      </c>
      <c r="T75" s="108" t="s">
        <v>53</v>
      </c>
      <c r="U75" s="108" t="s">
        <v>53</v>
      </c>
      <c r="V75" s="108" t="s">
        <v>255</v>
      </c>
      <c r="Z75" s="95" t="s">
        <v>256</v>
      </c>
      <c r="AA75" s="95" t="n">
        <v>6210080001001</v>
      </c>
    </row>
    <row r="76" customFormat="false" ht="14.65" hidden="false" customHeight="false" outlineLevel="0" collapsed="false">
      <c r="A76" s="109" t="n">
        <v>39</v>
      </c>
      <c r="B76" s="110" t="s">
        <v>252</v>
      </c>
      <c r="C76" s="111" t="s">
        <v>262</v>
      </c>
      <c r="D76" s="95" t="s">
        <v>263</v>
      </c>
      <c r="E76" s="98" t="n">
        <v>6</v>
      </c>
      <c r="F76" s="95" t="s">
        <v>235</v>
      </c>
      <c r="K76" s="97" t="n">
        <v>0.00151</v>
      </c>
      <c r="L76" s="97" t="n">
        <f aca="false">E76*K76</f>
        <v>0.00906</v>
      </c>
      <c r="O76" s="95" t="n">
        <v>20</v>
      </c>
      <c r="P76" s="95" t="s">
        <v>148</v>
      </c>
      <c r="T76" s="108" t="s">
        <v>53</v>
      </c>
      <c r="U76" s="108" t="s">
        <v>53</v>
      </c>
      <c r="V76" s="108" t="s">
        <v>255</v>
      </c>
      <c r="W76" s="112" t="n">
        <v>1.592</v>
      </c>
      <c r="Z76" s="95" t="s">
        <v>256</v>
      </c>
      <c r="AA76" s="95" t="n">
        <v>6210080</v>
      </c>
    </row>
    <row r="77" customFormat="false" ht="14.65" hidden="false" customHeight="false" outlineLevel="0" collapsed="false">
      <c r="A77" s="109" t="n">
        <v>40</v>
      </c>
      <c r="B77" s="110" t="s">
        <v>252</v>
      </c>
      <c r="C77" s="111" t="s">
        <v>264</v>
      </c>
      <c r="D77" s="95" t="s">
        <v>265</v>
      </c>
      <c r="E77" s="98" t="n">
        <v>15.64</v>
      </c>
      <c r="F77" s="95" t="s">
        <v>167</v>
      </c>
      <c r="O77" s="95" t="n">
        <v>20</v>
      </c>
      <c r="P77" s="95" t="s">
        <v>148</v>
      </c>
      <c r="T77" s="108" t="s">
        <v>53</v>
      </c>
      <c r="U77" s="108" t="s">
        <v>53</v>
      </c>
      <c r="V77" s="108" t="s">
        <v>255</v>
      </c>
      <c r="W77" s="112" t="n">
        <v>1.846</v>
      </c>
      <c r="Z77" s="95" t="s">
        <v>266</v>
      </c>
      <c r="AA77" s="95" t="n">
        <v>6204030403001</v>
      </c>
    </row>
    <row r="78" customFormat="false" ht="14.65" hidden="false" customHeight="false" outlineLevel="0" collapsed="false">
      <c r="A78" s="109" t="n">
        <v>41</v>
      </c>
      <c r="B78" s="110" t="s">
        <v>189</v>
      </c>
      <c r="C78" s="111" t="s">
        <v>267</v>
      </c>
      <c r="D78" s="95" t="s">
        <v>268</v>
      </c>
      <c r="E78" s="98" t="n">
        <v>60.72</v>
      </c>
      <c r="F78" s="95" t="s">
        <v>232</v>
      </c>
      <c r="K78" s="97" t="n">
        <v>0.00083</v>
      </c>
      <c r="L78" s="97" t="n">
        <f aca="false">E78*K78</f>
        <v>0.0503976</v>
      </c>
      <c r="O78" s="95" t="n">
        <v>20</v>
      </c>
      <c r="P78" s="95" t="s">
        <v>148</v>
      </c>
      <c r="T78" s="108" t="s">
        <v>53</v>
      </c>
      <c r="U78" s="108" t="s">
        <v>53</v>
      </c>
      <c r="V78" s="108" t="s">
        <v>255</v>
      </c>
      <c r="Z78" s="95" t="s">
        <v>259</v>
      </c>
      <c r="AA78" s="95" t="s">
        <v>148</v>
      </c>
    </row>
    <row r="79" customFormat="false" ht="14.65" hidden="false" customHeight="false" outlineLevel="0" collapsed="false">
      <c r="A79" s="109" t="n">
        <v>42</v>
      </c>
      <c r="B79" s="110" t="s">
        <v>252</v>
      </c>
      <c r="C79" s="111" t="s">
        <v>269</v>
      </c>
      <c r="D79" s="95" t="s">
        <v>270</v>
      </c>
      <c r="E79" s="98" t="n">
        <v>0.107</v>
      </c>
      <c r="F79" s="95" t="s">
        <v>147</v>
      </c>
      <c r="K79" s="97" t="n">
        <v>0.02089</v>
      </c>
      <c r="L79" s="97" t="n">
        <f aca="false">E79*K79</f>
        <v>0.00223523</v>
      </c>
      <c r="O79" s="95" t="n">
        <v>20</v>
      </c>
      <c r="P79" s="95" t="s">
        <v>148</v>
      </c>
      <c r="T79" s="108" t="s">
        <v>53</v>
      </c>
      <c r="U79" s="108" t="s">
        <v>53</v>
      </c>
      <c r="V79" s="108" t="s">
        <v>255</v>
      </c>
      <c r="Z79" s="95" t="s">
        <v>266</v>
      </c>
      <c r="AA79" s="95" t="n">
        <v>6210080004001</v>
      </c>
    </row>
    <row r="80" customFormat="false" ht="14.65" hidden="false" customHeight="false" outlineLevel="0" collapsed="false">
      <c r="A80" s="109" t="n">
        <v>43</v>
      </c>
      <c r="B80" s="110" t="s">
        <v>252</v>
      </c>
      <c r="C80" s="111" t="s">
        <v>271</v>
      </c>
      <c r="D80" s="95" t="s">
        <v>272</v>
      </c>
      <c r="E80" s="98" t="n">
        <v>29.6</v>
      </c>
      <c r="F80" s="95" t="s">
        <v>232</v>
      </c>
      <c r="K80" s="97" t="n">
        <v>0.00021</v>
      </c>
      <c r="L80" s="97" t="n">
        <f aca="false">E80*K80</f>
        <v>0.006216</v>
      </c>
      <c r="O80" s="95" t="n">
        <v>20</v>
      </c>
      <c r="P80" s="95" t="s">
        <v>148</v>
      </c>
      <c r="T80" s="108" t="s">
        <v>53</v>
      </c>
      <c r="U80" s="108" t="s">
        <v>53</v>
      </c>
      <c r="V80" s="108" t="s">
        <v>255</v>
      </c>
      <c r="W80" s="112" t="n">
        <v>20.069</v>
      </c>
      <c r="Z80" s="95" t="s">
        <v>256</v>
      </c>
      <c r="AA80" s="95" t="n">
        <v>6208010100001</v>
      </c>
    </row>
    <row r="81" customFormat="false" ht="14.65" hidden="false" customHeight="false" outlineLevel="0" collapsed="false">
      <c r="A81" s="109" t="n">
        <v>44</v>
      </c>
      <c r="B81" s="110" t="s">
        <v>252</v>
      </c>
      <c r="C81" s="111" t="s">
        <v>273</v>
      </c>
      <c r="D81" s="95" t="s">
        <v>274</v>
      </c>
      <c r="E81" s="98" t="n">
        <v>40.2</v>
      </c>
      <c r="F81" s="95" t="s">
        <v>232</v>
      </c>
      <c r="K81" s="97" t="n">
        <v>0.00021</v>
      </c>
      <c r="L81" s="97" t="n">
        <f aca="false">E81*K81</f>
        <v>0.008442</v>
      </c>
      <c r="O81" s="95" t="n">
        <v>20</v>
      </c>
      <c r="P81" s="95" t="s">
        <v>148</v>
      </c>
      <c r="T81" s="108" t="s">
        <v>53</v>
      </c>
      <c r="U81" s="108" t="s">
        <v>53</v>
      </c>
      <c r="V81" s="108" t="s">
        <v>255</v>
      </c>
      <c r="W81" s="112" t="n">
        <v>37.627</v>
      </c>
      <c r="Z81" s="95" t="s">
        <v>256</v>
      </c>
      <c r="AA81" s="95" t="n">
        <v>6208010100003</v>
      </c>
    </row>
    <row r="82" customFormat="false" ht="14.65" hidden="false" customHeight="false" outlineLevel="0" collapsed="false">
      <c r="A82" s="109" t="n">
        <v>45</v>
      </c>
      <c r="B82" s="110" t="s">
        <v>189</v>
      </c>
      <c r="C82" s="111" t="s">
        <v>275</v>
      </c>
      <c r="D82" s="95" t="s">
        <v>276</v>
      </c>
      <c r="E82" s="98" t="n">
        <v>1.17</v>
      </c>
      <c r="F82" s="95" t="s">
        <v>147</v>
      </c>
      <c r="K82" s="97" t="n">
        <v>0.55</v>
      </c>
      <c r="L82" s="97" t="n">
        <f aca="false">E82*K82</f>
        <v>0.6435</v>
      </c>
      <c r="O82" s="95" t="n">
        <v>20</v>
      </c>
      <c r="P82" s="95" t="s">
        <v>148</v>
      </c>
      <c r="T82" s="108" t="s">
        <v>53</v>
      </c>
      <c r="U82" s="108" t="s">
        <v>53</v>
      </c>
      <c r="V82" s="108" t="s">
        <v>255</v>
      </c>
      <c r="Z82" s="95" t="s">
        <v>259</v>
      </c>
      <c r="AA82" s="95" t="s">
        <v>148</v>
      </c>
    </row>
    <row r="83" customFormat="false" ht="14.65" hidden="false" customHeight="false" outlineLevel="0" collapsed="false">
      <c r="A83" s="109" t="n">
        <v>46</v>
      </c>
      <c r="B83" s="110" t="s">
        <v>252</v>
      </c>
      <c r="C83" s="111" t="s">
        <v>277</v>
      </c>
      <c r="D83" s="95" t="s">
        <v>278</v>
      </c>
      <c r="E83" s="98" t="n">
        <v>1.17</v>
      </c>
      <c r="F83" s="95" t="s">
        <v>147</v>
      </c>
      <c r="K83" s="97" t="n">
        <v>0.02204</v>
      </c>
      <c r="L83" s="97" t="n">
        <f aca="false">E83*K83</f>
        <v>0.0257868</v>
      </c>
      <c r="O83" s="95" t="n">
        <v>20</v>
      </c>
      <c r="P83" s="95" t="s">
        <v>148</v>
      </c>
      <c r="T83" s="108" t="s">
        <v>53</v>
      </c>
      <c r="U83" s="108" t="s">
        <v>53</v>
      </c>
      <c r="V83" s="108" t="s">
        <v>255</v>
      </c>
      <c r="Z83" s="95" t="s">
        <v>256</v>
      </c>
      <c r="AA83" s="95" t="n">
        <v>6210080008001</v>
      </c>
    </row>
    <row r="84" customFormat="false" ht="14.65" hidden="false" customHeight="false" outlineLevel="0" collapsed="false">
      <c r="A84" s="109" t="n">
        <v>47</v>
      </c>
      <c r="B84" s="110" t="s">
        <v>252</v>
      </c>
      <c r="C84" s="111" t="s">
        <v>279</v>
      </c>
      <c r="D84" s="95" t="s">
        <v>280</v>
      </c>
      <c r="E84" s="98" t="n">
        <v>18.012</v>
      </c>
      <c r="F84" s="95" t="s">
        <v>281</v>
      </c>
      <c r="O84" s="95" t="n">
        <v>20</v>
      </c>
      <c r="P84" s="95" t="s">
        <v>148</v>
      </c>
      <c r="T84" s="108" t="s">
        <v>53</v>
      </c>
      <c r="U84" s="108" t="s">
        <v>53</v>
      </c>
      <c r="V84" s="108" t="s">
        <v>255</v>
      </c>
      <c r="Z84" s="95" t="s">
        <v>256</v>
      </c>
      <c r="AA84" s="95" t="s">
        <v>148</v>
      </c>
    </row>
    <row r="85" customFormat="false" ht="14.65" hidden="false" customHeight="false" outlineLevel="0" collapsed="false">
      <c r="D85" s="109" t="s">
        <v>282</v>
      </c>
      <c r="E85" s="122" t="n">
        <f aca="false">J85</f>
        <v>0</v>
      </c>
      <c r="H85" s="122"/>
      <c r="I85" s="122"/>
      <c r="J85" s="122"/>
      <c r="L85" s="123" t="n">
        <f aca="false">SUM(L71:L84)</f>
        <v>0.95121244</v>
      </c>
      <c r="N85" s="124" t="n">
        <f aca="false">SUM(N71:N84)</f>
        <v>0</v>
      </c>
      <c r="W85" s="112" t="n">
        <f aca="false">SUM(W71:W84)</f>
        <v>63.747</v>
      </c>
    </row>
    <row r="87" customFormat="false" ht="14.65" hidden="false" customHeight="false" outlineLevel="0" collapsed="false">
      <c r="B87" s="111" t="s">
        <v>109</v>
      </c>
    </row>
    <row r="88" customFormat="false" ht="14.65" hidden="false" customHeight="false" outlineLevel="0" collapsed="false">
      <c r="A88" s="109" t="n">
        <v>48</v>
      </c>
      <c r="B88" s="110" t="s">
        <v>283</v>
      </c>
      <c r="C88" s="111" t="s">
        <v>284</v>
      </c>
      <c r="D88" s="95" t="s">
        <v>285</v>
      </c>
      <c r="E88" s="98" t="n">
        <v>15.64</v>
      </c>
      <c r="F88" s="95" t="s">
        <v>167</v>
      </c>
      <c r="K88" s="97" t="n">
        <v>0.07274</v>
      </c>
      <c r="L88" s="97" t="n">
        <f aca="false">E88*K88</f>
        <v>1.1376536</v>
      </c>
      <c r="O88" s="95" t="n">
        <v>20</v>
      </c>
      <c r="P88" s="95" t="s">
        <v>148</v>
      </c>
      <c r="T88" s="108" t="s">
        <v>53</v>
      </c>
      <c r="U88" s="108" t="s">
        <v>53</v>
      </c>
      <c r="V88" s="108" t="s">
        <v>255</v>
      </c>
      <c r="W88" s="112" t="n">
        <v>6.053</v>
      </c>
      <c r="Z88" s="95" t="s">
        <v>286</v>
      </c>
      <c r="AA88" s="95" t="n">
        <v>6501010110001</v>
      </c>
    </row>
    <row r="89" customFormat="false" ht="14.65" hidden="false" customHeight="false" outlineLevel="0" collapsed="false">
      <c r="A89" s="109" t="n">
        <v>49</v>
      </c>
      <c r="B89" s="110" t="s">
        <v>283</v>
      </c>
      <c r="C89" s="111" t="s">
        <v>287</v>
      </c>
      <c r="D89" s="95" t="s">
        <v>288</v>
      </c>
      <c r="E89" s="98" t="n">
        <v>5.396</v>
      </c>
      <c r="F89" s="95" t="s">
        <v>281</v>
      </c>
      <c r="O89" s="95" t="n">
        <v>20</v>
      </c>
      <c r="P89" s="95" t="s">
        <v>148</v>
      </c>
      <c r="T89" s="108" t="s">
        <v>53</v>
      </c>
      <c r="U89" s="108" t="s">
        <v>53</v>
      </c>
      <c r="V89" s="108" t="s">
        <v>255</v>
      </c>
      <c r="Z89" s="95" t="s">
        <v>286</v>
      </c>
      <c r="AA89" s="95" t="n">
        <v>6599650001601</v>
      </c>
    </row>
    <row r="90" customFormat="false" ht="14.65" hidden="false" customHeight="false" outlineLevel="0" collapsed="false">
      <c r="D90" s="109" t="s">
        <v>289</v>
      </c>
      <c r="E90" s="122" t="n">
        <f aca="false">J90</f>
        <v>0</v>
      </c>
      <c r="H90" s="122"/>
      <c r="I90" s="122"/>
      <c r="J90" s="122"/>
      <c r="L90" s="123" t="n">
        <f aca="false">SUM(L87:L89)</f>
        <v>1.1376536</v>
      </c>
      <c r="N90" s="124" t="n">
        <f aca="false">SUM(N87:N89)</f>
        <v>0</v>
      </c>
      <c r="W90" s="112" t="n">
        <f aca="false">SUM(W87:W89)</f>
        <v>6.053</v>
      </c>
    </row>
    <row r="92" customFormat="false" ht="14.65" hidden="false" customHeight="false" outlineLevel="0" collapsed="false">
      <c r="B92" s="111" t="s">
        <v>110</v>
      </c>
    </row>
    <row r="93" customFormat="false" ht="14.65" hidden="false" customHeight="false" outlineLevel="0" collapsed="false">
      <c r="A93" s="109" t="n">
        <v>50</v>
      </c>
      <c r="B93" s="110" t="s">
        <v>290</v>
      </c>
      <c r="C93" s="111" t="s">
        <v>291</v>
      </c>
      <c r="D93" s="95" t="s">
        <v>292</v>
      </c>
      <c r="E93" s="98" t="n">
        <v>1</v>
      </c>
      <c r="F93" s="95" t="s">
        <v>235</v>
      </c>
      <c r="K93" s="97" t="n">
        <v>0.0021</v>
      </c>
      <c r="L93" s="97" t="n">
        <f aca="false">E93*K93</f>
        <v>0.0021</v>
      </c>
      <c r="O93" s="95" t="n">
        <v>20</v>
      </c>
      <c r="P93" s="95" t="s">
        <v>148</v>
      </c>
      <c r="T93" s="108" t="s">
        <v>53</v>
      </c>
      <c r="U93" s="108" t="s">
        <v>53</v>
      </c>
      <c r="V93" s="108" t="s">
        <v>255</v>
      </c>
      <c r="W93" s="112" t="n">
        <v>1.322</v>
      </c>
      <c r="Z93" s="95" t="s">
        <v>293</v>
      </c>
      <c r="AA93" s="95" t="n">
        <v>66030101</v>
      </c>
    </row>
    <row r="94" customFormat="false" ht="14.65" hidden="false" customHeight="false" outlineLevel="0" collapsed="false">
      <c r="A94" s="109" t="n">
        <v>51</v>
      </c>
      <c r="B94" s="110" t="s">
        <v>189</v>
      </c>
      <c r="C94" s="111" t="s">
        <v>294</v>
      </c>
      <c r="D94" s="95" t="s">
        <v>295</v>
      </c>
      <c r="E94" s="98" t="n">
        <v>1</v>
      </c>
      <c r="F94" s="95" t="s">
        <v>235</v>
      </c>
      <c r="K94" s="97" t="n">
        <v>0.018</v>
      </c>
      <c r="L94" s="97" t="n">
        <f aca="false">E94*K94</f>
        <v>0.018</v>
      </c>
      <c r="O94" s="95" t="n">
        <v>20</v>
      </c>
      <c r="P94" s="95" t="s">
        <v>148</v>
      </c>
      <c r="T94" s="108" t="s">
        <v>53</v>
      </c>
      <c r="U94" s="108" t="s">
        <v>53</v>
      </c>
      <c r="V94" s="108" t="s">
        <v>255</v>
      </c>
      <c r="Z94" s="95" t="s">
        <v>296</v>
      </c>
      <c r="AA94" s="95" t="s">
        <v>148</v>
      </c>
    </row>
    <row r="95" customFormat="false" ht="14.65" hidden="false" customHeight="false" outlineLevel="0" collapsed="false">
      <c r="A95" s="109" t="n">
        <v>52</v>
      </c>
      <c r="B95" s="110" t="s">
        <v>290</v>
      </c>
      <c r="C95" s="111" t="s">
        <v>297</v>
      </c>
      <c r="D95" s="95" t="s">
        <v>298</v>
      </c>
      <c r="E95" s="98" t="n">
        <v>1.765</v>
      </c>
      <c r="F95" s="95" t="s">
        <v>281</v>
      </c>
      <c r="O95" s="95" t="n">
        <v>20</v>
      </c>
      <c r="P95" s="95" t="s">
        <v>148</v>
      </c>
      <c r="T95" s="108" t="s">
        <v>53</v>
      </c>
      <c r="U95" s="108" t="s">
        <v>53</v>
      </c>
      <c r="V95" s="108" t="s">
        <v>255</v>
      </c>
      <c r="Z95" s="95" t="s">
        <v>256</v>
      </c>
      <c r="AA95" s="95" t="n">
        <v>6699660001601</v>
      </c>
    </row>
    <row r="96" customFormat="false" ht="14.65" hidden="false" customHeight="false" outlineLevel="0" collapsed="false">
      <c r="D96" s="109" t="s">
        <v>299</v>
      </c>
      <c r="E96" s="122" t="n">
        <f aca="false">J96</f>
        <v>0</v>
      </c>
      <c r="H96" s="122"/>
      <c r="I96" s="122"/>
      <c r="J96" s="122"/>
      <c r="L96" s="123" t="n">
        <f aca="false">SUM(L92:L95)</f>
        <v>0.0201</v>
      </c>
      <c r="N96" s="124" t="n">
        <f aca="false">SUM(N92:N95)</f>
        <v>0</v>
      </c>
      <c r="W96" s="112" t="n">
        <f aca="false">SUM(W92:W95)</f>
        <v>1.322</v>
      </c>
    </row>
    <row r="98" customFormat="false" ht="14.65" hidden="false" customHeight="false" outlineLevel="0" collapsed="false">
      <c r="B98" s="111" t="s">
        <v>111</v>
      </c>
    </row>
    <row r="99" customFormat="false" ht="14.65" hidden="false" customHeight="false" outlineLevel="0" collapsed="false">
      <c r="A99" s="109" t="n">
        <v>53</v>
      </c>
      <c r="B99" s="110" t="s">
        <v>300</v>
      </c>
      <c r="C99" s="111" t="s">
        <v>301</v>
      </c>
      <c r="D99" s="95" t="s">
        <v>302</v>
      </c>
      <c r="E99" s="98" t="n">
        <v>8.685</v>
      </c>
      <c r="F99" s="95" t="s">
        <v>167</v>
      </c>
      <c r="K99" s="97" t="n">
        <v>0.03785</v>
      </c>
      <c r="L99" s="97" t="n">
        <f aca="false">E99*K99</f>
        <v>0.32872725</v>
      </c>
      <c r="O99" s="95" t="n">
        <v>20</v>
      </c>
      <c r="P99" s="95" t="s">
        <v>148</v>
      </c>
      <c r="T99" s="108" t="s">
        <v>53</v>
      </c>
      <c r="U99" s="108" t="s">
        <v>53</v>
      </c>
      <c r="V99" s="108" t="s">
        <v>255</v>
      </c>
      <c r="W99" s="112" t="n">
        <v>21.131</v>
      </c>
      <c r="Z99" s="95" t="s">
        <v>303</v>
      </c>
      <c r="AA99" s="95" t="n">
        <v>7202010102001</v>
      </c>
    </row>
    <row r="100" customFormat="false" ht="14.65" hidden="false" customHeight="false" outlineLevel="0" collapsed="false">
      <c r="A100" s="109" t="n">
        <v>54</v>
      </c>
      <c r="B100" s="110" t="s">
        <v>300</v>
      </c>
      <c r="C100" s="111" t="s">
        <v>304</v>
      </c>
      <c r="D100" s="95" t="s">
        <v>305</v>
      </c>
      <c r="E100" s="98" t="n">
        <v>4.343</v>
      </c>
      <c r="F100" s="95" t="s">
        <v>281</v>
      </c>
      <c r="O100" s="95" t="n">
        <v>20</v>
      </c>
      <c r="P100" s="95" t="s">
        <v>148</v>
      </c>
      <c r="T100" s="108" t="s">
        <v>53</v>
      </c>
      <c r="U100" s="108" t="s">
        <v>53</v>
      </c>
      <c r="V100" s="108" t="s">
        <v>255</v>
      </c>
      <c r="Z100" s="95" t="s">
        <v>303</v>
      </c>
      <c r="AA100" s="95" t="n">
        <v>7299720101</v>
      </c>
    </row>
    <row r="101" customFormat="false" ht="14.65" hidden="false" customHeight="false" outlineLevel="0" collapsed="false">
      <c r="D101" s="109" t="s">
        <v>306</v>
      </c>
      <c r="E101" s="122" t="n">
        <f aca="false">J101</f>
        <v>0</v>
      </c>
      <c r="H101" s="122"/>
      <c r="I101" s="122"/>
      <c r="J101" s="122"/>
      <c r="L101" s="123" t="n">
        <f aca="false">SUM(L98:L100)</f>
        <v>0.32872725</v>
      </c>
      <c r="N101" s="124" t="n">
        <f aca="false">SUM(N98:N100)</f>
        <v>0</v>
      </c>
      <c r="W101" s="112" t="n">
        <f aca="false">SUM(W98:W100)</f>
        <v>21.131</v>
      </c>
    </row>
    <row r="103" customFormat="false" ht="14.65" hidden="false" customHeight="false" outlineLevel="0" collapsed="false">
      <c r="B103" s="111" t="s">
        <v>112</v>
      </c>
    </row>
    <row r="104" customFormat="false" ht="14.65" hidden="false" customHeight="false" outlineLevel="0" collapsed="false">
      <c r="A104" s="109" t="n">
        <v>55</v>
      </c>
      <c r="B104" s="110" t="s">
        <v>307</v>
      </c>
      <c r="C104" s="111" t="s">
        <v>308</v>
      </c>
      <c r="D104" s="95" t="s">
        <v>309</v>
      </c>
      <c r="E104" s="98" t="n">
        <v>67.2</v>
      </c>
      <c r="F104" s="95" t="s">
        <v>167</v>
      </c>
      <c r="K104" s="97" t="n">
        <v>0.00032</v>
      </c>
      <c r="L104" s="97" t="n">
        <f aca="false">E104*K104</f>
        <v>0.021504</v>
      </c>
      <c r="O104" s="95" t="n">
        <v>20</v>
      </c>
      <c r="P104" s="95" t="s">
        <v>148</v>
      </c>
      <c r="T104" s="108" t="s">
        <v>53</v>
      </c>
      <c r="U104" s="108" t="s">
        <v>53</v>
      </c>
      <c r="V104" s="108" t="s">
        <v>255</v>
      </c>
      <c r="W104" s="112" t="n">
        <v>8.938</v>
      </c>
      <c r="Z104" s="95" t="s">
        <v>310</v>
      </c>
      <c r="AA104" s="95" t="n">
        <v>8401070207003</v>
      </c>
    </row>
    <row r="105" customFormat="false" ht="14.65" hidden="false" customHeight="false" outlineLevel="0" collapsed="false">
      <c r="D105" s="109" t="s">
        <v>311</v>
      </c>
      <c r="E105" s="122" t="n">
        <f aca="false">J105</f>
        <v>0</v>
      </c>
      <c r="H105" s="122"/>
      <c r="I105" s="122"/>
      <c r="J105" s="122"/>
      <c r="L105" s="123" t="n">
        <f aca="false">SUM(L103:L104)</f>
        <v>0.021504</v>
      </c>
      <c r="N105" s="124" t="n">
        <f aca="false">SUM(N103:N104)</f>
        <v>0</v>
      </c>
      <c r="W105" s="112" t="n">
        <f aca="false">SUM(W103:W104)</f>
        <v>8.938</v>
      </c>
    </row>
    <row r="107" customFormat="false" ht="14.65" hidden="false" customHeight="false" outlineLevel="0" collapsed="false">
      <c r="D107" s="109" t="s">
        <v>113</v>
      </c>
      <c r="E107" s="122" t="n">
        <f aca="false">J107</f>
        <v>0</v>
      </c>
      <c r="H107" s="122"/>
      <c r="I107" s="122"/>
      <c r="J107" s="122"/>
      <c r="L107" s="123" t="n">
        <f aca="false">+L85+L90+L96+L101+L105</f>
        <v>2.45919729</v>
      </c>
      <c r="N107" s="124" t="n">
        <f aca="false">+N85+N90+N96+N101+N105</f>
        <v>0</v>
      </c>
      <c r="W107" s="112" t="n">
        <f aca="false">+W85+W90+W96+W101+W105</f>
        <v>101.191</v>
      </c>
    </row>
    <row r="109" customFormat="false" ht="14.65" hidden="false" customHeight="false" outlineLevel="0" collapsed="false">
      <c r="D109" s="99" t="s">
        <v>114</v>
      </c>
      <c r="E109" s="122" t="n">
        <f aca="false">J109</f>
        <v>0</v>
      </c>
      <c r="H109" s="122"/>
      <c r="I109" s="122"/>
      <c r="J109" s="122"/>
      <c r="L109" s="123" t="n">
        <f aca="false">+L69+L107</f>
        <v>27.43231134</v>
      </c>
      <c r="N109" s="124" t="n">
        <f aca="false">+N69+N107</f>
        <v>0</v>
      </c>
      <c r="W109" s="112" t="n">
        <f aca="false">+W69+W107</f>
        <v>200.089</v>
      </c>
    </row>
  </sheetData>
  <mergeCells count="2">
    <mergeCell ref="K9:L9"/>
    <mergeCell ref="M9:N9"/>
  </mergeCells>
  <printOptions headings="false" gridLines="false" gridLinesSet="true" horizontalCentered="true" verticalCentered="false"/>
  <pageMargins left="0.39375" right="0.354166666666667" top="0.629861111111111" bottom="0.590277777777778" header="0.511805555555555" footer="0.354166666666667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sk-SK</dc:language>
  <cp:lastModifiedBy/>
  <dcterms:modified xsi:type="dcterms:W3CDTF">2019-11-04T20:10:41Z</dcterms:modified>
  <cp:revision>2</cp:revision>
  <dc:subject/>
  <dc:title/>
</cp:coreProperties>
</file>